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B03C58-C8D8-4F4D-AE8C-705D3EC9BC70}" xr6:coauthVersionLast="47" xr6:coauthVersionMax="47" xr10:uidLastSave="{00000000-0000-0000-0000-000000000000}"/>
  <bookViews>
    <workbookView xWindow="-120" yWindow="-120" windowWidth="29040" windowHeight="15840" tabRatio="893" xr2:uid="{00000000-000D-0000-FFFF-FFFF00000000}"/>
  </bookViews>
  <sheets>
    <sheet name="표지" sheetId="7" r:id="rId1"/>
    <sheet name="세입세출총괄" sheetId="155" r:id="rId2"/>
    <sheet name="세입명세서" sheetId="151" r:id="rId3"/>
    <sheet name="세출명세서" sheetId="147" r:id="rId4"/>
  </sheets>
  <definedNames>
    <definedName name="_xlnm.Print_Area" localSheetId="2">세입명세서!$A$1:$P$27</definedName>
    <definedName name="_xlnm.Print_Area" localSheetId="1">세입세출총괄!$A$1:$N$60</definedName>
    <definedName name="_xlnm.Print_Area" localSheetId="3">세출명세서!$A$1:$R$374</definedName>
    <definedName name="_xlnm.Print_Titles" localSheetId="3">세출명세서!$1:$5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1" i="147" l="1"/>
  <c r="F281" i="147"/>
  <c r="M44" i="155"/>
  <c r="E73" i="147"/>
  <c r="E72" i="147" s="1"/>
  <c r="N46" i="155"/>
  <c r="E46" i="147" l="1"/>
  <c r="G63" i="147"/>
  <c r="F63" i="147"/>
  <c r="F27" i="147"/>
  <c r="F348" i="147" l="1"/>
  <c r="F343" i="147"/>
  <c r="F338" i="147"/>
  <c r="D73" i="147"/>
  <c r="D72" i="147" s="1"/>
  <c r="D372" i="147"/>
  <c r="D366" i="147"/>
  <c r="G207" i="147"/>
  <c r="E67" i="147"/>
  <c r="D67" i="147"/>
  <c r="G308" i="147" l="1"/>
  <c r="F308" i="147"/>
  <c r="K322" i="147"/>
  <c r="K321" i="147"/>
  <c r="K320" i="147"/>
  <c r="K314" i="147"/>
  <c r="L57" i="155" l="1"/>
  <c r="G27" i="151"/>
  <c r="F27" i="151"/>
  <c r="G26" i="151"/>
  <c r="F26" i="151"/>
  <c r="G25" i="151"/>
  <c r="F25" i="151"/>
  <c r="G24" i="151"/>
  <c r="F24" i="151"/>
  <c r="G23" i="151"/>
  <c r="F23" i="151"/>
  <c r="G22" i="151"/>
  <c r="F22" i="151"/>
  <c r="F25" i="155"/>
  <c r="L8" i="155"/>
  <c r="L12" i="155"/>
  <c r="L15" i="155"/>
  <c r="L22" i="155"/>
  <c r="L26" i="155"/>
  <c r="K54" i="155"/>
  <c r="K57" i="155"/>
  <c r="L54" i="155"/>
  <c r="M53" i="155"/>
  <c r="M52" i="155"/>
  <c r="N48" i="155"/>
  <c r="M51" i="155"/>
  <c r="L7" i="155" l="1"/>
  <c r="M61" i="155"/>
  <c r="N61" i="155" s="1"/>
  <c r="M60" i="155"/>
  <c r="N60" i="155" s="1"/>
  <c r="M59" i="155"/>
  <c r="N59" i="155" s="1"/>
  <c r="N58" i="155"/>
  <c r="M58" i="155"/>
  <c r="N56" i="155"/>
  <c r="M56" i="155"/>
  <c r="N55" i="155"/>
  <c r="M55" i="155"/>
  <c r="N50" i="155"/>
  <c r="M50" i="155"/>
  <c r="N49" i="155"/>
  <c r="M49" i="155"/>
  <c r="M48" i="155"/>
  <c r="N47" i="155"/>
  <c r="M47" i="155"/>
  <c r="M46" i="155"/>
  <c r="N45" i="155"/>
  <c r="M45" i="155"/>
  <c r="N43" i="155"/>
  <c r="M43" i="155"/>
  <c r="N42" i="155"/>
  <c r="M42" i="155"/>
  <c r="N41" i="155"/>
  <c r="M41" i="155"/>
  <c r="N40" i="155"/>
  <c r="M40" i="155"/>
  <c r="N39" i="155"/>
  <c r="M39" i="155"/>
  <c r="N38" i="155"/>
  <c r="M38" i="155"/>
  <c r="N37" i="155"/>
  <c r="M37" i="155"/>
  <c r="N36" i="155"/>
  <c r="M36" i="155"/>
  <c r="N35" i="155"/>
  <c r="M35" i="155"/>
  <c r="N34" i="155"/>
  <c r="M34" i="155"/>
  <c r="N33" i="155"/>
  <c r="M33" i="155"/>
  <c r="N32" i="155"/>
  <c r="M32" i="155"/>
  <c r="N31" i="155"/>
  <c r="M31" i="155"/>
  <c r="N30" i="155"/>
  <c r="M30" i="155"/>
  <c r="N29" i="155"/>
  <c r="M29" i="155"/>
  <c r="N28" i="155"/>
  <c r="M28" i="155"/>
  <c r="G28" i="155"/>
  <c r="F28" i="155"/>
  <c r="N27" i="155"/>
  <c r="M27" i="155"/>
  <c r="G27" i="155"/>
  <c r="F27" i="155"/>
  <c r="K26" i="155"/>
  <c r="G26" i="155"/>
  <c r="F26" i="155"/>
  <c r="N25" i="155"/>
  <c r="M25" i="155"/>
  <c r="G25" i="155"/>
  <c r="N24" i="155"/>
  <c r="M24" i="155"/>
  <c r="G24" i="155"/>
  <c r="F24" i="155"/>
  <c r="N23" i="155"/>
  <c r="M23" i="155"/>
  <c r="G23" i="155"/>
  <c r="F23" i="155"/>
  <c r="K22" i="155"/>
  <c r="G22" i="155"/>
  <c r="N21" i="155"/>
  <c r="M21" i="155"/>
  <c r="G21" i="155"/>
  <c r="F21" i="155"/>
  <c r="N20" i="155"/>
  <c r="M20" i="155"/>
  <c r="G20" i="155"/>
  <c r="F20" i="155"/>
  <c r="N19" i="155"/>
  <c r="M19" i="155"/>
  <c r="G19" i="155"/>
  <c r="N18" i="155"/>
  <c r="M18" i="155"/>
  <c r="G18" i="155"/>
  <c r="F18" i="155"/>
  <c r="F17" i="155" s="1"/>
  <c r="N17" i="155"/>
  <c r="M17" i="155"/>
  <c r="G17" i="155"/>
  <c r="N16" i="155"/>
  <c r="M16" i="155"/>
  <c r="G16" i="155"/>
  <c r="F16" i="155"/>
  <c r="K15" i="155"/>
  <c r="N15" i="155" s="1"/>
  <c r="G15" i="155"/>
  <c r="F15" i="155"/>
  <c r="N14" i="155"/>
  <c r="M14" i="155"/>
  <c r="G14" i="155"/>
  <c r="N13" i="155"/>
  <c r="M13" i="155"/>
  <c r="G13" i="155"/>
  <c r="F13" i="155"/>
  <c r="K12" i="155"/>
  <c r="G12" i="155"/>
  <c r="F12" i="155"/>
  <c r="N11" i="155"/>
  <c r="M11" i="155"/>
  <c r="G11" i="155"/>
  <c r="F11" i="155"/>
  <c r="N10" i="155"/>
  <c r="M10" i="155"/>
  <c r="G10" i="155"/>
  <c r="N9" i="155"/>
  <c r="M9" i="155"/>
  <c r="G9" i="155"/>
  <c r="F9" i="155"/>
  <c r="F8" i="155" s="1"/>
  <c r="K8" i="155"/>
  <c r="E8" i="155"/>
  <c r="E7" i="155" s="1"/>
  <c r="D8" i="155"/>
  <c r="G8" i="155" l="1"/>
  <c r="D7" i="155"/>
  <c r="F7" i="155" s="1"/>
  <c r="F22" i="155"/>
  <c r="F19" i="155"/>
  <c r="K7" i="155"/>
  <c r="N7" i="155" s="1"/>
  <c r="M26" i="155"/>
  <c r="N8" i="155"/>
  <c r="F10" i="155"/>
  <c r="N22" i="155"/>
  <c r="N26" i="155"/>
  <c r="M15" i="155"/>
  <c r="M8" i="155"/>
  <c r="N57" i="155"/>
  <c r="N54" i="155"/>
  <c r="N12" i="155"/>
  <c r="F14" i="155"/>
  <c r="M12" i="155"/>
  <c r="M22" i="155"/>
  <c r="M54" i="155"/>
  <c r="M57" i="155"/>
  <c r="G7" i="155" l="1"/>
  <c r="M7" i="155"/>
  <c r="G141" i="147" l="1"/>
  <c r="F141" i="147"/>
  <c r="F8" i="147"/>
  <c r="D365" i="147"/>
  <c r="E366" i="147"/>
  <c r="D42" i="147"/>
  <c r="D46" i="147"/>
  <c r="D371" i="147"/>
  <c r="D7" i="147" l="1"/>
  <c r="F366" i="147"/>
  <c r="E365" i="147"/>
  <c r="F365" i="147" s="1"/>
  <c r="G21" i="151" l="1"/>
  <c r="G20" i="151"/>
  <c r="G19" i="151"/>
  <c r="G18" i="151"/>
  <c r="G13" i="151"/>
  <c r="F14" i="151"/>
  <c r="F15" i="151"/>
  <c r="F10" i="151"/>
  <c r="G12" i="151"/>
  <c r="D7" i="151"/>
  <c r="D6" i="151" s="1"/>
  <c r="E7" i="151"/>
  <c r="E6" i="151" s="1"/>
  <c r="F13" i="151" l="1"/>
  <c r="F6" i="151"/>
  <c r="F21" i="151"/>
  <c r="G6" i="151"/>
  <c r="E66" i="147" l="1"/>
  <c r="G247" i="147" l="1"/>
  <c r="F247" i="147"/>
  <c r="E42" i="147" l="1"/>
  <c r="E7" i="147" s="1"/>
  <c r="F7" i="147" l="1"/>
  <c r="G68" i="147"/>
  <c r="F68" i="147"/>
  <c r="G8" i="147" l="1"/>
  <c r="F9" i="147"/>
  <c r="G9" i="147"/>
  <c r="G27" i="147"/>
  <c r="F37" i="147"/>
  <c r="G37" i="147"/>
  <c r="F43" i="147"/>
  <c r="G43" i="147"/>
  <c r="F44" i="147"/>
  <c r="G44" i="147"/>
  <c r="F46" i="147"/>
  <c r="F47" i="147"/>
  <c r="G47" i="147"/>
  <c r="F48" i="147"/>
  <c r="G48" i="147"/>
  <c r="F55" i="147"/>
  <c r="G55" i="147"/>
  <c r="F57" i="147"/>
  <c r="G57" i="147"/>
  <c r="F42" i="147" l="1"/>
  <c r="G46" i="147"/>
  <c r="G42" i="147"/>
  <c r="G7" i="147" l="1"/>
  <c r="G300" i="147" l="1"/>
  <c r="F300" i="147"/>
  <c r="G298" i="147"/>
  <c r="F298" i="147"/>
  <c r="G290" i="147"/>
  <c r="F290" i="147"/>
  <c r="G74" i="147"/>
  <c r="F74" i="147"/>
  <c r="G70" i="147"/>
  <c r="F70" i="147"/>
  <c r="G69" i="147"/>
  <c r="F69" i="147"/>
  <c r="G61" i="147"/>
  <c r="F61" i="147"/>
  <c r="F112" i="147"/>
  <c r="G112" i="147"/>
  <c r="F125" i="147"/>
  <c r="G125" i="147"/>
  <c r="F128" i="147"/>
  <c r="G128" i="147"/>
  <c r="F166" i="147"/>
  <c r="G166" i="147"/>
  <c r="F178" i="147"/>
  <c r="G178" i="147"/>
  <c r="F188" i="147"/>
  <c r="G188" i="147"/>
  <c r="F193" i="147"/>
  <c r="G193" i="147"/>
  <c r="F207" i="147"/>
  <c r="F231" i="147"/>
  <c r="G231" i="147"/>
  <c r="F232" i="147"/>
  <c r="G232" i="147"/>
  <c r="F233" i="147"/>
  <c r="G233" i="147"/>
  <c r="F241" i="147"/>
  <c r="G241" i="147"/>
  <c r="F272" i="147"/>
  <c r="G272" i="147"/>
  <c r="F277" i="147"/>
  <c r="G277" i="147"/>
  <c r="F282" i="147"/>
  <c r="F328" i="147"/>
  <c r="G328" i="147"/>
  <c r="F367" i="147"/>
  <c r="G367" i="147"/>
  <c r="E372" i="147"/>
  <c r="F373" i="147"/>
  <c r="G373" i="147"/>
  <c r="F374" i="147"/>
  <c r="G374" i="147"/>
  <c r="E371" i="147" l="1"/>
  <c r="F371" i="147" s="1"/>
  <c r="F372" i="147"/>
  <c r="G73" i="147"/>
  <c r="G72" i="147"/>
  <c r="F73" i="147"/>
  <c r="G365" i="147"/>
  <c r="G372" i="147"/>
  <c r="G366" i="147"/>
  <c r="G371" i="147" l="1"/>
  <c r="E6" i="147"/>
  <c r="F72" i="147"/>
  <c r="F20" i="151" l="1"/>
  <c r="F19" i="151"/>
  <c r="G9" i="151"/>
  <c r="F18" i="151" l="1"/>
  <c r="F11" i="151"/>
  <c r="F12" i="151"/>
  <c r="F9" i="151" l="1"/>
  <c r="G11" i="151" l="1"/>
  <c r="G10" i="151"/>
  <c r="G17" i="151" l="1"/>
  <c r="F17" i="151"/>
  <c r="F16" i="151" s="1"/>
  <c r="G15" i="151"/>
  <c r="G14" i="151"/>
  <c r="G8" i="151"/>
  <c r="F8" i="151"/>
  <c r="G7" i="151" l="1"/>
  <c r="G16" i="151"/>
  <c r="D66" i="147"/>
  <c r="G66" i="147" s="1"/>
  <c r="F67" i="147"/>
  <c r="G67" i="147"/>
  <c r="D6" i="147" l="1"/>
  <c r="G6" i="147" s="1"/>
  <c r="F66" i="147"/>
  <c r="F6" i="147" s="1"/>
</calcChain>
</file>

<file path=xl/sharedStrings.xml><?xml version="1.0" encoding="utf-8"?>
<sst xmlns="http://schemas.openxmlformats.org/spreadsheetml/2006/main" count="861" uniqueCount="648">
  <si>
    <t>관</t>
    <phoneticPr fontId="13" type="noConversion"/>
  </si>
  <si>
    <t>항</t>
    <phoneticPr fontId="13" type="noConversion"/>
  </si>
  <si>
    <t>목</t>
    <phoneticPr fontId="13" type="noConversion"/>
  </si>
  <si>
    <t>사업비</t>
    <phoneticPr fontId="13" type="noConversion"/>
  </si>
  <si>
    <t>운영비</t>
    <phoneticPr fontId="13" type="noConversion"/>
  </si>
  <si>
    <t>예비비</t>
    <phoneticPr fontId="13" type="noConversion"/>
  </si>
  <si>
    <t>사무비</t>
    <phoneticPr fontId="13" type="noConversion"/>
  </si>
  <si>
    <t>급여</t>
    <phoneticPr fontId="13" type="noConversion"/>
  </si>
  <si>
    <t>공공요금</t>
    <phoneticPr fontId="13" type="noConversion"/>
  </si>
  <si>
    <t>차량비</t>
    <phoneticPr fontId="13" type="noConversion"/>
  </si>
  <si>
    <t>시설비</t>
    <phoneticPr fontId="13" type="noConversion"/>
  </si>
  <si>
    <t>자산취득비</t>
    <phoneticPr fontId="13" type="noConversion"/>
  </si>
  <si>
    <t>제세공과금</t>
    <phoneticPr fontId="13" type="noConversion"/>
  </si>
  <si>
    <t>여비</t>
    <phoneticPr fontId="13" type="noConversion"/>
  </si>
  <si>
    <t>이월금</t>
    <phoneticPr fontId="13" type="noConversion"/>
  </si>
  <si>
    <t>회의비</t>
    <phoneticPr fontId="13" type="noConversion"/>
  </si>
  <si>
    <t>총 계</t>
    <phoneticPr fontId="13" type="noConversion"/>
  </si>
  <si>
    <t>법인전입금</t>
    <phoneticPr fontId="13" type="noConversion"/>
  </si>
  <si>
    <t>호봉</t>
    <phoneticPr fontId="13" type="noConversion"/>
  </si>
  <si>
    <t>업무추진비</t>
    <phoneticPr fontId="13" type="noConversion"/>
  </si>
  <si>
    <t>잡지출</t>
    <phoneticPr fontId="13" type="noConversion"/>
  </si>
  <si>
    <t>비지정후원금</t>
    <phoneticPr fontId="13" type="noConversion"/>
  </si>
  <si>
    <t>인건비</t>
    <phoneticPr fontId="13" type="noConversion"/>
  </si>
  <si>
    <t>기타예금이자수입</t>
    <phoneticPr fontId="13" type="noConversion"/>
  </si>
  <si>
    <t>전입금</t>
    <phoneticPr fontId="13" type="noConversion"/>
  </si>
  <si>
    <t>지정후원금</t>
    <phoneticPr fontId="13" type="noConversion"/>
  </si>
  <si>
    <t xml:space="preserve"> 산 출 내 역</t>
    <phoneticPr fontId="13" type="noConversion"/>
  </si>
  <si>
    <t>직</t>
    <phoneticPr fontId="13" type="noConversion"/>
  </si>
  <si>
    <t>퇴직금 및 
퇴직적립금</t>
    <phoneticPr fontId="13" type="noConversion"/>
  </si>
  <si>
    <t>사회보험
부담금</t>
    <phoneticPr fontId="13" type="noConversion"/>
  </si>
  <si>
    <t>전화요금</t>
    <phoneticPr fontId="13" type="noConversion"/>
  </si>
  <si>
    <t>자동차보험</t>
    <phoneticPr fontId="13" type="noConversion"/>
  </si>
  <si>
    <t>자동차세</t>
    <phoneticPr fontId="13" type="noConversion"/>
  </si>
  <si>
    <t>유류대</t>
    <phoneticPr fontId="13" type="noConversion"/>
  </si>
  <si>
    <t>재산조성비</t>
    <phoneticPr fontId="13" type="noConversion"/>
  </si>
  <si>
    <t>예비비 및 기타</t>
    <phoneticPr fontId="13" type="noConversion"/>
  </si>
  <si>
    <t>반환금</t>
    <phoneticPr fontId="13" type="noConversion"/>
  </si>
  <si>
    <t>소모품비</t>
    <phoneticPr fontId="13" type="noConversion"/>
  </si>
  <si>
    <t>차량정비유지비 및 검사비</t>
    <phoneticPr fontId="13" type="noConversion"/>
  </si>
  <si>
    <t>건강보험</t>
    <phoneticPr fontId="13" type="noConversion"/>
  </si>
  <si>
    <t>장기요양보험료</t>
    <phoneticPr fontId="13" type="noConversion"/>
  </si>
  <si>
    <t>국민연금</t>
    <phoneticPr fontId="13" type="noConversion"/>
  </si>
  <si>
    <t>고용보험</t>
    <phoneticPr fontId="13" type="noConversion"/>
  </si>
  <si>
    <t>산재보험</t>
    <phoneticPr fontId="13" type="noConversion"/>
  </si>
  <si>
    <t>기관운영비</t>
    <phoneticPr fontId="13" type="noConversion"/>
  </si>
  <si>
    <t>기타운영비</t>
    <phoneticPr fontId="13" type="noConversion"/>
  </si>
  <si>
    <t>변경사유</t>
    <phoneticPr fontId="13" type="noConversion"/>
  </si>
  <si>
    <t>정수기관리비</t>
    <phoneticPr fontId="13" type="noConversion"/>
  </si>
  <si>
    <t>[1] 세입세출 총괄</t>
    <phoneticPr fontId="31" type="noConversion"/>
  </si>
  <si>
    <t>(단위: 천원)</t>
    <phoneticPr fontId="31" type="noConversion"/>
  </si>
  <si>
    <t xml:space="preserve">  </t>
    <phoneticPr fontId="31" type="noConversion"/>
  </si>
  <si>
    <t>세 입</t>
    <phoneticPr fontId="31" type="noConversion"/>
  </si>
  <si>
    <t>세 출</t>
    <phoneticPr fontId="31" type="noConversion"/>
  </si>
  <si>
    <t>관</t>
    <phoneticPr fontId="31" type="noConversion"/>
  </si>
  <si>
    <t>항</t>
    <phoneticPr fontId="31" type="noConversion"/>
  </si>
  <si>
    <t>목</t>
    <phoneticPr fontId="31" type="noConversion"/>
  </si>
  <si>
    <t>증감(B)-(A)</t>
    <phoneticPr fontId="31" type="noConversion"/>
  </si>
  <si>
    <t>금액</t>
    <phoneticPr fontId="31" type="noConversion"/>
  </si>
  <si>
    <t>비율(%)</t>
    <phoneticPr fontId="31" type="noConversion"/>
  </si>
  <si>
    <t>비율(%)</t>
    <phoneticPr fontId="31" type="noConversion"/>
  </si>
  <si>
    <t>총계</t>
    <phoneticPr fontId="31" type="noConversion"/>
  </si>
  <si>
    <t>항</t>
    <phoneticPr fontId="31" type="noConversion"/>
  </si>
  <si>
    <t>[2] 세입내역</t>
    <phoneticPr fontId="31" type="noConversion"/>
  </si>
  <si>
    <t>(단위 : 천원)</t>
    <phoneticPr fontId="31" type="noConversion"/>
  </si>
  <si>
    <t xml:space="preserve"> 산 출 내 역</t>
    <phoneticPr fontId="31" type="noConversion"/>
  </si>
  <si>
    <t>금액</t>
    <phoneticPr fontId="31" type="noConversion"/>
  </si>
  <si>
    <t>사업수입</t>
    <phoneticPr fontId="13" type="noConversion"/>
  </si>
  <si>
    <t>소계</t>
    <phoneticPr fontId="13" type="noConversion"/>
  </si>
  <si>
    <t>보조금수입</t>
    <phoneticPr fontId="13" type="noConversion"/>
  </si>
  <si>
    <t>보조금수입</t>
    <phoneticPr fontId="13" type="noConversion"/>
  </si>
  <si>
    <t>후원금수입</t>
    <phoneticPr fontId="13" type="noConversion"/>
  </si>
  <si>
    <t>사업수입</t>
    <phoneticPr fontId="13" type="noConversion"/>
  </si>
  <si>
    <t>국고보조금</t>
    <phoneticPr fontId="13" type="noConversion"/>
  </si>
  <si>
    <t>시도보조금</t>
    <phoneticPr fontId="13" type="noConversion"/>
  </si>
  <si>
    <t>시군구보조금</t>
    <phoneticPr fontId="13" type="noConversion"/>
  </si>
  <si>
    <t>전년도이월금</t>
    <phoneticPr fontId="13" type="noConversion"/>
  </si>
  <si>
    <t>전년도이월금(후원금)</t>
    <phoneticPr fontId="13" type="noConversion"/>
  </si>
  <si>
    <t>잡수입</t>
    <phoneticPr fontId="13" type="noConversion"/>
  </si>
  <si>
    <t>이월금</t>
    <phoneticPr fontId="13" type="noConversion"/>
  </si>
  <si>
    <t>잡수입</t>
    <phoneticPr fontId="13" type="noConversion"/>
  </si>
  <si>
    <t>퇴직금 및 퇴직적립금</t>
    <phoneticPr fontId="13" type="noConversion"/>
  </si>
  <si>
    <t>사회보험부담금</t>
    <phoneticPr fontId="13" type="noConversion"/>
  </si>
  <si>
    <t>기관운영비</t>
    <phoneticPr fontId="31" type="noConversion"/>
  </si>
  <si>
    <t>회의비</t>
    <phoneticPr fontId="31" type="noConversion"/>
  </si>
  <si>
    <t>여비</t>
    <phoneticPr fontId="31" type="noConversion"/>
  </si>
  <si>
    <t>수용비및수수료</t>
    <phoneticPr fontId="31" type="noConversion"/>
  </si>
  <si>
    <t>공공요금</t>
    <phoneticPr fontId="31" type="noConversion"/>
  </si>
  <si>
    <t>제세공과금</t>
    <phoneticPr fontId="31" type="noConversion"/>
  </si>
  <si>
    <t>차량비</t>
    <phoneticPr fontId="31" type="noConversion"/>
  </si>
  <si>
    <t>기타운영비</t>
    <phoneticPr fontId="31" type="noConversion"/>
  </si>
  <si>
    <t>시설장비유지비</t>
    <phoneticPr fontId="13" type="noConversion"/>
  </si>
  <si>
    <t>가족관계</t>
    <phoneticPr fontId="31" type="noConversion"/>
  </si>
  <si>
    <t>가족생활</t>
    <phoneticPr fontId="31" type="noConversion"/>
  </si>
  <si>
    <t>가족돌봄</t>
    <phoneticPr fontId="31" type="noConversion"/>
  </si>
  <si>
    <t>방문교육</t>
    <phoneticPr fontId="31" type="noConversion"/>
  </si>
  <si>
    <t>언어발달</t>
    <phoneticPr fontId="31" type="noConversion"/>
  </si>
  <si>
    <t>통번역</t>
    <phoneticPr fontId="31" type="noConversion"/>
  </si>
  <si>
    <t>종사자인력보강</t>
    <phoneticPr fontId="31" type="noConversion"/>
  </si>
  <si>
    <t>직업훈련교육</t>
    <phoneticPr fontId="31" type="noConversion"/>
  </si>
  <si>
    <t>지구촌어울마당</t>
    <phoneticPr fontId="31" type="noConversion"/>
  </si>
  <si>
    <t>복지수당</t>
    <phoneticPr fontId="31" type="noConversion"/>
  </si>
  <si>
    <t>방문지도사처우개선</t>
    <phoneticPr fontId="31" type="noConversion"/>
  </si>
  <si>
    <t>이중언어환경조성</t>
    <phoneticPr fontId="31" type="noConversion"/>
  </si>
  <si>
    <t>다문화청소년진로지원</t>
    <phoneticPr fontId="31" type="noConversion"/>
  </si>
  <si>
    <t>다문화가족
교육생자녀돌봄</t>
    <phoneticPr fontId="31" type="noConversion"/>
  </si>
  <si>
    <t>아이낳기좋은세상</t>
    <phoneticPr fontId="31" type="noConversion"/>
  </si>
  <si>
    <t>글로벌마을학당</t>
    <phoneticPr fontId="31" type="noConversion"/>
  </si>
  <si>
    <t>법정제수당</t>
    <phoneticPr fontId="31" type="noConversion"/>
  </si>
  <si>
    <t>공동육아나눔터</t>
    <phoneticPr fontId="31" type="noConversion"/>
  </si>
  <si>
    <t>다문화가족사례관리</t>
    <phoneticPr fontId="31" type="noConversion"/>
  </si>
  <si>
    <t>예비비및기타</t>
    <phoneticPr fontId="13" type="noConversion"/>
  </si>
  <si>
    <t>가족과함께하는지역공동체</t>
    <phoneticPr fontId="31" type="noConversion"/>
  </si>
  <si>
    <t>찾아가는결혼이주여성다이음</t>
    <phoneticPr fontId="31" type="noConversion"/>
  </si>
  <si>
    <r>
      <t>정읍시건강가정</t>
    </r>
    <r>
      <rPr>
        <sz val="24"/>
        <rFont val="맑은 고딕"/>
        <family val="3"/>
        <charset val="129"/>
      </rPr>
      <t>〮</t>
    </r>
    <r>
      <rPr>
        <sz val="24"/>
        <rFont val="HY견명조"/>
        <family val="1"/>
        <charset val="129"/>
      </rPr>
      <t>다문화가족지원센터</t>
    </r>
    <phoneticPr fontId="13" type="noConversion"/>
  </si>
  <si>
    <t>증감(B)-(A)</t>
    <phoneticPr fontId="31" type="noConversion"/>
  </si>
  <si>
    <t>방문본인부담금</t>
    <phoneticPr fontId="13" type="noConversion"/>
  </si>
  <si>
    <t>국고보조금</t>
    <phoneticPr fontId="13" type="noConversion"/>
  </si>
  <si>
    <t>변 경 사 유</t>
    <phoneticPr fontId="13" type="noConversion"/>
  </si>
  <si>
    <t>시도보조금</t>
    <phoneticPr fontId="13" type="noConversion"/>
  </si>
  <si>
    <t>시군구보조금</t>
    <phoneticPr fontId="13" type="noConversion"/>
  </si>
  <si>
    <t>지정후원금</t>
    <phoneticPr fontId="13" type="noConversion"/>
  </si>
  <si>
    <t>비지정후원금</t>
    <phoneticPr fontId="13" type="noConversion"/>
  </si>
  <si>
    <t>법인전입금</t>
    <phoneticPr fontId="13" type="noConversion"/>
  </si>
  <si>
    <t xml:space="preserve">전년도이월금 </t>
    <phoneticPr fontId="13" type="noConversion"/>
  </si>
  <si>
    <r>
      <t>전년도이월금(후원금</t>
    </r>
    <r>
      <rPr>
        <sz val="11"/>
        <color theme="1"/>
        <rFont val="맑은 고딕"/>
        <family val="2"/>
        <charset val="129"/>
        <scheme val="minor"/>
      </rPr>
      <t>)</t>
    </r>
    <phoneticPr fontId="13" type="noConversion"/>
  </si>
  <si>
    <t>기타예금이자수입</t>
  </si>
  <si>
    <t>직업능력개발훈련</t>
  </si>
  <si>
    <t>일학습병행</t>
    <phoneticPr fontId="13" type="noConversion"/>
  </si>
  <si>
    <t>아빠와 자녀가
함께하는 힐링데이</t>
    <phoneticPr fontId="31" type="noConversion"/>
  </si>
  <si>
    <t>직업능력개발훈련</t>
    <phoneticPr fontId="13" type="noConversion"/>
  </si>
  <si>
    <t>센터장</t>
    <phoneticPr fontId="13" type="noConversion"/>
  </si>
  <si>
    <t>사무국장</t>
    <phoneticPr fontId="13" type="noConversion"/>
  </si>
  <si>
    <t>팀원1</t>
    <phoneticPr fontId="13" type="noConversion"/>
  </si>
  <si>
    <t>팀원2</t>
    <phoneticPr fontId="13" type="noConversion"/>
  </si>
  <si>
    <t>팀원3</t>
    <phoneticPr fontId="13" type="noConversion"/>
  </si>
  <si>
    <t>부서운영비</t>
    <phoneticPr fontId="13" type="noConversion"/>
  </si>
  <si>
    <t>운영위원회회의비</t>
    <phoneticPr fontId="13" type="noConversion"/>
  </si>
  <si>
    <t>소규모수선비</t>
    <phoneticPr fontId="13" type="noConversion"/>
  </si>
  <si>
    <t>홍보인쇄물</t>
    <phoneticPr fontId="13" type="noConversion"/>
  </si>
  <si>
    <t>기타수용비(협회비)</t>
    <phoneticPr fontId="13" type="noConversion"/>
  </si>
  <si>
    <t>상하수도요금</t>
    <phoneticPr fontId="13" type="noConversion"/>
  </si>
  <si>
    <t>화재,영업배상책임
신용보증보험</t>
    <phoneticPr fontId="13" type="noConversion"/>
  </si>
  <si>
    <t>스타렉스/스파크</t>
    <phoneticPr fontId="13" type="noConversion"/>
  </si>
  <si>
    <t>직원워크숍</t>
    <phoneticPr fontId="13" type="noConversion"/>
  </si>
  <si>
    <t>시설물유지관리비</t>
    <phoneticPr fontId="13" type="noConversion"/>
  </si>
  <si>
    <t>집기류구입</t>
    <phoneticPr fontId="13" type="noConversion"/>
  </si>
  <si>
    <t>가족관계</t>
    <phoneticPr fontId="13" type="noConversion"/>
  </si>
  <si>
    <t>다문화가족이중언어환경조성</t>
    <phoneticPr fontId="13" type="noConversion"/>
  </si>
  <si>
    <t>가족생활</t>
    <phoneticPr fontId="13" type="noConversion"/>
  </si>
  <si>
    <t>1인가구지원</t>
    <phoneticPr fontId="13" type="noConversion"/>
  </si>
  <si>
    <t>가족돌봄</t>
    <phoneticPr fontId="13" type="noConversion"/>
  </si>
  <si>
    <t>가족역량강화지원</t>
    <phoneticPr fontId="13" type="noConversion"/>
  </si>
  <si>
    <t>가족과함께하는지역공동체</t>
    <phoneticPr fontId="13" type="noConversion"/>
  </si>
  <si>
    <t>프로그램운영비</t>
    <phoneticPr fontId="13" type="noConversion"/>
  </si>
  <si>
    <t>인건비</t>
    <phoneticPr fontId="31" type="noConversion"/>
  </si>
  <si>
    <t>급여</t>
    <phoneticPr fontId="31" type="noConversion"/>
  </si>
  <si>
    <t>퇴직금 및 퇴직적립금</t>
    <phoneticPr fontId="31" type="noConversion"/>
  </si>
  <si>
    <t>사회보험 부담금</t>
    <phoneticPr fontId="31" type="noConversion"/>
  </si>
  <si>
    <t>운영비</t>
    <phoneticPr fontId="31" type="noConversion"/>
  </si>
  <si>
    <t>수용비 및 수수료</t>
    <phoneticPr fontId="31" type="noConversion"/>
  </si>
  <si>
    <t>사업비</t>
    <phoneticPr fontId="31" type="noConversion"/>
  </si>
  <si>
    <t>퇴직적립금</t>
  </si>
  <si>
    <t>사회보험부담금</t>
  </si>
  <si>
    <t>퇴직적립금</t>
    <phoneticPr fontId="13" type="noConversion"/>
  </si>
  <si>
    <t>퇴직적립금</t>
    <phoneticPr fontId="31" type="noConversion"/>
  </si>
  <si>
    <t>사회보험부담금</t>
    <phoneticPr fontId="31" type="noConversion"/>
  </si>
  <si>
    <t>사업비</t>
  </si>
  <si>
    <t>맞벌이가정일가정양립지원(가정)</t>
    <phoneticPr fontId="13" type="noConversion"/>
  </si>
  <si>
    <t>현수막</t>
    <phoneticPr fontId="31" type="noConversion"/>
  </si>
  <si>
    <t>강사비</t>
    <phoneticPr fontId="31" type="noConversion"/>
  </si>
  <si>
    <t>문화강사비</t>
    <phoneticPr fontId="31" type="noConversion"/>
  </si>
  <si>
    <t>재료비</t>
    <phoneticPr fontId="31" type="noConversion"/>
  </si>
  <si>
    <t>다과비</t>
    <phoneticPr fontId="31" type="noConversion"/>
  </si>
  <si>
    <t>체험비</t>
    <phoneticPr fontId="31" type="noConversion"/>
  </si>
  <si>
    <t>33,000원 x 1개</t>
    <phoneticPr fontId="31" type="noConversion"/>
  </si>
  <si>
    <t>방문교육</t>
    <phoneticPr fontId="31" type="noConversion"/>
  </si>
  <si>
    <t>제수당</t>
    <phoneticPr fontId="31" type="noConversion"/>
  </si>
  <si>
    <t>사대보험</t>
    <phoneticPr fontId="31" type="noConversion"/>
  </si>
  <si>
    <t>수용비 및  수수료</t>
    <phoneticPr fontId="31" type="noConversion"/>
  </si>
  <si>
    <t>처우개선비</t>
    <phoneticPr fontId="31" type="noConversion"/>
  </si>
  <si>
    <t>인식개선 및 공동체의식</t>
    <phoneticPr fontId="31" type="noConversion"/>
  </si>
  <si>
    <t xml:space="preserve"> 현수막 </t>
  </si>
  <si>
    <t>퇴직금</t>
    <phoneticPr fontId="31" type="noConversion"/>
  </si>
  <si>
    <t>사회보험부담비용</t>
    <phoneticPr fontId="31" type="noConversion"/>
  </si>
  <si>
    <t>추가인력</t>
    <phoneticPr fontId="31" type="noConversion"/>
  </si>
  <si>
    <t>프로그램운영비</t>
    <phoneticPr fontId="31" type="noConversion"/>
  </si>
  <si>
    <t>품앗이활동지원비</t>
    <phoneticPr fontId="31" type="noConversion"/>
  </si>
  <si>
    <t>교육비</t>
    <phoneticPr fontId="31" type="noConversion"/>
  </si>
  <si>
    <t>운영위원회</t>
    <phoneticPr fontId="31" type="noConversion"/>
  </si>
  <si>
    <t>일반운영비</t>
    <phoneticPr fontId="31" type="noConversion"/>
  </si>
  <si>
    <t>시설보험료</t>
    <phoneticPr fontId="31" type="noConversion"/>
  </si>
  <si>
    <t>진행비</t>
  </si>
  <si>
    <t>50,000원×2시간×12.5회기×2명</t>
    <phoneticPr fontId="31" type="noConversion"/>
  </si>
  <si>
    <t>가족친화프로그램</t>
    <phoneticPr fontId="31" type="noConversion"/>
  </si>
  <si>
    <t>잡지출</t>
    <phoneticPr fontId="13" type="noConversion"/>
  </si>
  <si>
    <t>1,000,00원ⅹ4회기</t>
  </si>
  <si>
    <t>반환금</t>
    <phoneticPr fontId="13" type="noConversion"/>
  </si>
  <si>
    <t>종사자인력보강</t>
    <phoneticPr fontId="13" type="noConversion"/>
  </si>
  <si>
    <t>복지수당</t>
    <phoneticPr fontId="13" type="noConversion"/>
  </si>
  <si>
    <t>다문화가족 교육생자녀돌봄</t>
    <phoneticPr fontId="13" type="noConversion"/>
  </si>
  <si>
    <t>주휴수당</t>
    <phoneticPr fontId="13" type="noConversion"/>
  </si>
  <si>
    <t>다문화가족 교육생자녀돌봄</t>
    <phoneticPr fontId="31" type="noConversion"/>
  </si>
  <si>
    <t>법정제수당</t>
    <phoneticPr fontId="13" type="noConversion"/>
  </si>
  <si>
    <t>41,700원×12개월</t>
    <phoneticPr fontId="13" type="noConversion"/>
  </si>
  <si>
    <t>가족여행프로젝트</t>
    <phoneticPr fontId="31" type="noConversion"/>
  </si>
  <si>
    <t>4대보험기관부담금</t>
    <phoneticPr fontId="31" type="noConversion"/>
  </si>
  <si>
    <t xml:space="preserve"> </t>
    <phoneticPr fontId="31" type="noConversion"/>
  </si>
  <si>
    <t>마을학당사업비</t>
    <phoneticPr fontId="13" type="noConversion"/>
  </si>
  <si>
    <t>현수막 22,000원×1매</t>
  </si>
  <si>
    <t>현수막 22,000원x1회</t>
  </si>
  <si>
    <t>2021년
예산(B)</t>
    <phoneticPr fontId="31" type="noConversion"/>
  </si>
  <si>
    <t>선임팀원1</t>
    <phoneticPr fontId="13" type="noConversion"/>
  </si>
  <si>
    <t>선임팀원2(가족상담인력)</t>
    <phoneticPr fontId="13" type="noConversion"/>
  </si>
  <si>
    <t>선임팀원3</t>
    <phoneticPr fontId="13" type="noConversion"/>
  </si>
  <si>
    <t>선임팀원4</t>
    <phoneticPr fontId="13" type="noConversion"/>
  </si>
  <si>
    <t>기관운영비</t>
    <phoneticPr fontId="13" type="noConversion"/>
  </si>
  <si>
    <t>시설비</t>
    <phoneticPr fontId="13" type="noConversion"/>
  </si>
  <si>
    <t>비품구입비</t>
    <phoneticPr fontId="13" type="noConversion"/>
  </si>
  <si>
    <t>4,945,100×20명</t>
    <phoneticPr fontId="13" type="noConversion"/>
  </si>
  <si>
    <t>부모교육진행비 2회*25,000원</t>
    <phoneticPr fontId="31" type="noConversion"/>
  </si>
  <si>
    <t xml:space="preserve"> 인건비 </t>
  </si>
  <si>
    <t>여비</t>
  </si>
  <si>
    <t>수용비및수수료</t>
  </si>
  <si>
    <t>250,000원 x 4회</t>
    <phoneticPr fontId="31" type="noConversion"/>
  </si>
  <si>
    <t xml:space="preserve">80,000원(2시간) x 4회  </t>
    <phoneticPr fontId="31" type="noConversion"/>
  </si>
  <si>
    <t>문화재료비</t>
    <phoneticPr fontId="31" type="noConversion"/>
  </si>
  <si>
    <t>자녀돌봄재료비</t>
    <phoneticPr fontId="31" type="noConversion"/>
  </si>
  <si>
    <t>10,000원 x 4회 x 20명</t>
    <phoneticPr fontId="31" type="noConversion"/>
  </si>
  <si>
    <t>가족사랑의날</t>
    <phoneticPr fontId="13" type="noConversion"/>
  </si>
  <si>
    <t xml:space="preserve">요리재료비 15,000원x15명x6회  </t>
    <phoneticPr fontId="31" type="noConversion"/>
  </si>
  <si>
    <t>10,000원x15명x3회</t>
    <phoneticPr fontId="31" type="noConversion"/>
  </si>
  <si>
    <t xml:space="preserve">80,000원(2시간) x 9회  </t>
    <phoneticPr fontId="31" type="noConversion"/>
  </si>
  <si>
    <t>교육 강사비</t>
    <phoneticPr fontId="31" type="noConversion"/>
  </si>
  <si>
    <t xml:space="preserve">250,000원 x 1회 </t>
    <phoneticPr fontId="13" type="noConversion"/>
  </si>
  <si>
    <t xml:space="preserve">49,250원x 4회 </t>
    <phoneticPr fontId="31" type="noConversion"/>
  </si>
  <si>
    <t>120,000원x12개월</t>
    <phoneticPr fontId="13" type="noConversion"/>
  </si>
  <si>
    <t>전화요금 50,000원x12개월</t>
    <phoneticPr fontId="31" type="noConversion"/>
  </si>
  <si>
    <t>정수기렌탈 9,900원x12개월</t>
    <phoneticPr fontId="31" type="noConversion"/>
  </si>
  <si>
    <t>게시대용 홍보 현수막 55,000원 ×2회</t>
  </si>
  <si>
    <t>상담사업 홍보비</t>
    <phoneticPr fontId="13" type="noConversion"/>
  </si>
  <si>
    <t>이혼전후가족지원</t>
    <phoneticPr fontId="13" type="noConversion"/>
  </si>
  <si>
    <t>기타운영비 및 사업비</t>
    <phoneticPr fontId="31" type="noConversion"/>
  </si>
  <si>
    <t>우편료 50,000원 x 4분기</t>
    <phoneticPr fontId="13" type="noConversion"/>
  </si>
  <si>
    <t>결혼이민자역량강화교육지원사업</t>
    <phoneticPr fontId="31" type="noConversion"/>
  </si>
  <si>
    <t>강사료</t>
    <phoneticPr fontId="13" type="noConversion"/>
  </si>
  <si>
    <t>행복프로그램사업비</t>
    <phoneticPr fontId="13" type="noConversion"/>
  </si>
  <si>
    <t>찾아가는 가족교육</t>
    <phoneticPr fontId="13" type="noConversion"/>
  </si>
  <si>
    <t>가족캠프</t>
    <phoneticPr fontId="13" type="noConversion"/>
  </si>
  <si>
    <t>자조모임</t>
    <phoneticPr fontId="13" type="noConversion"/>
  </si>
  <si>
    <t>학부모교육</t>
    <phoneticPr fontId="13" type="noConversion"/>
  </si>
  <si>
    <t>직업훈련교육</t>
  </si>
  <si>
    <t>부모*자녀 상호작용</t>
    <phoneticPr fontId="13" type="noConversion"/>
  </si>
  <si>
    <t>55,000원×2장=110,000</t>
    <phoneticPr fontId="31" type="noConversion"/>
  </si>
  <si>
    <t>재료비 (캠페인)</t>
    <phoneticPr fontId="31" type="noConversion"/>
  </si>
  <si>
    <t>부자관계증진</t>
    <phoneticPr fontId="13" type="noConversion"/>
  </si>
  <si>
    <t>집합교육
/자녀돌봄
/문화체험</t>
    <phoneticPr fontId="13" type="noConversion"/>
  </si>
  <si>
    <t>가족힐링캠프</t>
    <phoneticPr fontId="13" type="noConversion"/>
  </si>
  <si>
    <t xml:space="preserve"> 40,000원 x 2시간 x 8회</t>
    <phoneticPr fontId="13" type="noConversion"/>
  </si>
  <si>
    <t>162.500원 x 8회</t>
    <phoneticPr fontId="31" type="noConversion"/>
  </si>
  <si>
    <t xml:space="preserve"> 2,500원 x 8회 x 28명</t>
    <phoneticPr fontId="31" type="noConversion"/>
  </si>
  <si>
    <t>240,708원×12개월</t>
    <phoneticPr fontId="13" type="noConversion"/>
  </si>
  <si>
    <t xml:space="preserve">2,500원 x 4회 x 45명   </t>
    <phoneticPr fontId="31" type="noConversion"/>
  </si>
  <si>
    <t>37,000원 x 4회 x 8가족</t>
    <phoneticPr fontId="31" type="noConversion"/>
  </si>
  <si>
    <t xml:space="preserve">33,000원 x 3개  </t>
    <phoneticPr fontId="13" type="noConversion"/>
  </si>
  <si>
    <t xml:space="preserve">36,750 x 4회 </t>
    <phoneticPr fontId="13" type="noConversion"/>
  </si>
  <si>
    <t xml:space="preserve">사업설명회 다과비 32,000원(13가족) </t>
    <phoneticPr fontId="31" type="noConversion"/>
  </si>
  <si>
    <t xml:space="preserve">가족여행지원비 1박2일 150,000원x13가족 </t>
    <phoneticPr fontId="31" type="noConversion"/>
  </si>
  <si>
    <t>사업보고회 현수막 3m x 60cm</t>
    <phoneticPr fontId="31" type="noConversion"/>
  </si>
  <si>
    <t>사업보고회 가족사진액자인화비 20,000원x 13가족</t>
    <phoneticPr fontId="31" type="noConversion"/>
  </si>
  <si>
    <t>사업보고회 다괴비 2,500원x 17가족(50명)</t>
    <phoneticPr fontId="31" type="noConversion"/>
  </si>
  <si>
    <t xml:space="preserve">사업보고회 재료비 50,000원 </t>
    <phoneticPr fontId="13" type="noConversion"/>
  </si>
  <si>
    <t>사무용품비</t>
    <phoneticPr fontId="13" type="noConversion"/>
  </si>
  <si>
    <t>전체모임 500,000원x2회</t>
    <phoneticPr fontId="31" type="noConversion"/>
  </si>
  <si>
    <t>장난감도서구입비</t>
    <phoneticPr fontId="31" type="noConversion"/>
  </si>
  <si>
    <t>25,000x4개월</t>
    <phoneticPr fontId="31" type="noConversion"/>
  </si>
  <si>
    <t>889,913원×12개월</t>
    <phoneticPr fontId="13" type="noConversion"/>
  </si>
  <si>
    <t>93,097원×12개월</t>
    <phoneticPr fontId="13" type="noConversion"/>
  </si>
  <si>
    <t>1,180,644원×12개월</t>
    <phoneticPr fontId="13" type="noConversion"/>
  </si>
  <si>
    <t>209,892원×12개월</t>
    <phoneticPr fontId="13" type="noConversion"/>
  </si>
  <si>
    <t>191,526원×12개월</t>
    <phoneticPr fontId="13" type="noConversion"/>
  </si>
  <si>
    <r>
      <t>일학습병행                        2,500,000원</t>
    </r>
    <r>
      <rPr>
        <sz val="11"/>
        <color theme="1"/>
        <rFont val="맑은 고딕"/>
        <family val="3"/>
        <charset val="129"/>
      </rPr>
      <t>ⅹ</t>
    </r>
    <r>
      <rPr>
        <sz val="11"/>
        <color theme="1"/>
        <rFont val="맑은 고딕"/>
        <family val="2"/>
        <charset val="129"/>
      </rPr>
      <t>12개월</t>
    </r>
    <phoneticPr fontId="13" type="noConversion"/>
  </si>
  <si>
    <t>2,047,500원×12개월×1명=24,570,000원</t>
    <phoneticPr fontId="13" type="noConversion"/>
  </si>
  <si>
    <t>2021년
예산(A)</t>
    <phoneticPr fontId="31" type="noConversion"/>
  </si>
  <si>
    <t>2022년
예산(B)</t>
    <phoneticPr fontId="31" type="noConversion"/>
  </si>
  <si>
    <t>2022년도 세입 세출예산 총괄표</t>
    <phoneticPr fontId="31" type="noConversion"/>
  </si>
  <si>
    <t>9명*75,000원*12개월=8,100,000원</t>
    <phoneticPr fontId="31" type="noConversion"/>
  </si>
  <si>
    <t>9명*78,000원*12개월=8,424,000원</t>
    <phoneticPr fontId="31" type="noConversion"/>
  </si>
  <si>
    <t>퇴사자 인건비 반납  18,112,000원×3명=54,336,000원</t>
    <phoneticPr fontId="13" type="noConversion"/>
  </si>
  <si>
    <t>인건비반납</t>
    <phoneticPr fontId="13" type="noConversion"/>
  </si>
  <si>
    <t>수시교육강사비    300,000원*1회=300,000원</t>
    <phoneticPr fontId="31" type="noConversion"/>
  </si>
  <si>
    <t>피복비 70,000원 × 9명=630,000원</t>
    <phoneticPr fontId="13" type="noConversion"/>
  </si>
  <si>
    <t>교재    200권*10,000원=2,000,000원</t>
    <phoneticPr fontId="31" type="noConversion"/>
  </si>
  <si>
    <t>사무용품 300,000원*12개월=3,600,000원</t>
    <phoneticPr fontId="31" type="noConversion"/>
  </si>
  <si>
    <t>서비스수당    9명×8회기×28,000원×48주=96,768,000원</t>
    <phoneticPr fontId="13" type="noConversion"/>
  </si>
  <si>
    <t>노무사 자문료</t>
    <phoneticPr fontId="13" type="noConversion"/>
  </si>
  <si>
    <t>9명*4,500원*8회*48주=15,552,000원</t>
    <phoneticPr fontId="13" type="noConversion"/>
  </si>
  <si>
    <t>홍보비 (현수막, 홍보용품) 250,000원×12개월=3,000,000원</t>
    <phoneticPr fontId="13" type="noConversion"/>
  </si>
  <si>
    <t>지도사 워크숍(1회) 9명 * 150,000원= 1,350,000원</t>
    <phoneticPr fontId="31" type="noConversion"/>
  </si>
  <si>
    <t>사전.사후검사지   3,000원 * 40개=120,000원</t>
    <phoneticPr fontId="31" type="noConversion"/>
  </si>
  <si>
    <t xml:space="preserve">유급휴일수당  38,000원*9명*16일=5,472,000원    </t>
    <phoneticPr fontId="31" type="noConversion"/>
  </si>
  <si>
    <t>전 기 세   12개월*600,000원=6,600,000원</t>
    <phoneticPr fontId="31" type="noConversion"/>
  </si>
  <si>
    <t>교구비   5,000원*40명*2회 +300,000원*12개월=4,000,000원</t>
    <phoneticPr fontId="31" type="noConversion"/>
  </si>
  <si>
    <t>기타수용비 (출.퇴근앱)</t>
    <phoneticPr fontId="13" type="noConversion"/>
  </si>
  <si>
    <t xml:space="preserve">회의진행비  30,000원*12회=360,000원  </t>
    <phoneticPr fontId="31" type="noConversion"/>
  </si>
  <si>
    <t>기타공공요금 12개월 * 100,000원=1,200,000원</t>
    <phoneticPr fontId="13" type="noConversion"/>
  </si>
  <si>
    <t>수도요금  12개월 * 100,000원=1,200,000원</t>
    <phoneticPr fontId="13" type="noConversion"/>
  </si>
  <si>
    <t>보수교육       9명*14,000*4h=504,000원</t>
    <phoneticPr fontId="31" type="noConversion"/>
  </si>
  <si>
    <t>수시교육       9명*14,000*8h=1,008,000원</t>
    <phoneticPr fontId="31" type="noConversion"/>
  </si>
  <si>
    <t>회의비         9명*14,000원*12회=1,512,000원</t>
    <phoneticPr fontId="13" type="noConversion"/>
  </si>
  <si>
    <t>명절수당      9명*2회*400,000원=7,200,000원</t>
    <phoneticPr fontId="31" type="noConversion"/>
  </si>
  <si>
    <t>연차수당      38,000원*16개*9명=5,472,000원</t>
    <phoneticPr fontId="31" type="noConversion"/>
  </si>
  <si>
    <t>세계나라 이해교육</t>
    <phoneticPr fontId="13" type="noConversion"/>
  </si>
  <si>
    <t>강사비</t>
    <phoneticPr fontId="13" type="noConversion"/>
  </si>
  <si>
    <t>결혼이민자멘토링</t>
    <phoneticPr fontId="31" type="noConversion"/>
  </si>
  <si>
    <t>체험활동비</t>
  </si>
  <si>
    <t>[6호봉] 2,353,550원x6개월</t>
    <phoneticPr fontId="31" type="noConversion"/>
  </si>
  <si>
    <t>[7호봉] 2,453,900원x6개월</t>
    <phoneticPr fontId="31" type="noConversion"/>
  </si>
  <si>
    <t>[7호봉] 2,453,900원x7개월</t>
    <phoneticPr fontId="31" type="noConversion"/>
  </si>
  <si>
    <t>[8호봉] 2,557,520원x5개월</t>
    <phoneticPr fontId="31" type="noConversion"/>
  </si>
  <si>
    <t>227,540원x12개월</t>
    <phoneticPr fontId="31" type="noConversion"/>
  </si>
  <si>
    <t>239,780원x12개월</t>
    <phoneticPr fontId="31" type="noConversion"/>
  </si>
  <si>
    <t>276,600원x12개월</t>
    <phoneticPr fontId="31" type="noConversion"/>
  </si>
  <si>
    <t>2명*140,000원*12개월</t>
    <phoneticPr fontId="31" type="noConversion"/>
  </si>
  <si>
    <t>검사지및교재교구구입비 2회*250,000원</t>
    <phoneticPr fontId="31" type="noConversion"/>
  </si>
  <si>
    <t>291,470원x12개월</t>
    <phoneticPr fontId="31" type="noConversion"/>
  </si>
  <si>
    <t>사무용품 및 인쇄비 등 2회*85,860원</t>
    <phoneticPr fontId="31" type="noConversion"/>
  </si>
  <si>
    <t>오리엔테이션</t>
  </si>
  <si>
    <t>멘토교육</t>
  </si>
  <si>
    <t>멘토링의날</t>
  </si>
  <si>
    <t>급여</t>
  </si>
  <si>
    <t>공공요금</t>
  </si>
  <si>
    <t>기타운영비</t>
  </si>
  <si>
    <t>객원상담료</t>
    <phoneticPr fontId="13" type="noConversion"/>
  </si>
  <si>
    <t>객원상담료 40,000원×64회기×2명</t>
    <phoneticPr fontId="13" type="noConversion"/>
  </si>
  <si>
    <t>상담슈퍼비전</t>
    <phoneticPr fontId="13" type="noConversion"/>
  </si>
  <si>
    <t>강사비 300,000원×1회기</t>
    <phoneticPr fontId="13" type="noConversion"/>
  </si>
  <si>
    <t>강사비 250,000원×1회기</t>
    <phoneticPr fontId="13" type="noConversion"/>
  </si>
  <si>
    <t>진행비2,500원×2회기×5명</t>
    <phoneticPr fontId="13" type="noConversion"/>
  </si>
  <si>
    <t>상담사례회의</t>
    <phoneticPr fontId="31" type="noConversion"/>
  </si>
  <si>
    <t>현수막 22,000원×1매</t>
    <phoneticPr fontId="13" type="noConversion"/>
  </si>
  <si>
    <t>상담자역량강화교육</t>
    <phoneticPr fontId="13" type="noConversion"/>
  </si>
  <si>
    <t>길거리상담 배너</t>
    <phoneticPr fontId="13" type="noConversion"/>
  </si>
  <si>
    <t>배너 33,000원 ×1매</t>
    <phoneticPr fontId="13" type="noConversion"/>
  </si>
  <si>
    <t>심리검사도구구입</t>
    <phoneticPr fontId="13" type="noConversion"/>
  </si>
  <si>
    <t>상담실 운영다과</t>
    <phoneticPr fontId="13" type="noConversion"/>
  </si>
  <si>
    <t>가족상담</t>
    <phoneticPr fontId="13" type="noConversion"/>
  </si>
  <si>
    <t>초등 부모교육</t>
    <phoneticPr fontId="13" type="noConversion"/>
  </si>
  <si>
    <t>강사비 200,000원×2회</t>
    <phoneticPr fontId="13" type="noConversion"/>
  </si>
  <si>
    <t>강사비 150,000원×1회</t>
    <phoneticPr fontId="13" type="noConversion"/>
  </si>
  <si>
    <t>다과비 2,500원×2회×10명</t>
    <phoneticPr fontId="13" type="noConversion"/>
  </si>
  <si>
    <t>보드게임, 메모홀더 37,690원×1회×10명</t>
    <phoneticPr fontId="13" type="noConversion"/>
  </si>
  <si>
    <t>중등 부모교육</t>
    <phoneticPr fontId="13" type="noConversion"/>
  </si>
  <si>
    <t>다과비 2,500원×4회×13명</t>
    <phoneticPr fontId="13" type="noConversion"/>
  </si>
  <si>
    <t>보드게임, 메모홀더 32,553원×1회×10명</t>
    <phoneticPr fontId="13" type="noConversion"/>
  </si>
  <si>
    <t>고등 부모교육</t>
    <phoneticPr fontId="13" type="noConversion"/>
  </si>
  <si>
    <t>다과비 2,403원×4회×13명</t>
    <phoneticPr fontId="13" type="noConversion"/>
  </si>
  <si>
    <t>보드게임, 메모홀더 31,410원×1회×10명</t>
    <phoneticPr fontId="13" type="noConversion"/>
  </si>
  <si>
    <t>켈리그라피 재료비  6,297원×1회×10명</t>
    <phoneticPr fontId="13" type="noConversion"/>
  </si>
  <si>
    <t>부모역할지원</t>
    <phoneticPr fontId="13" type="noConversion"/>
  </si>
  <si>
    <t xml:space="preserve">290,000원x9회(2건) </t>
    <phoneticPr fontId="31" type="noConversion"/>
  </si>
  <si>
    <t xml:space="preserve">인성교육 9회 x 43,000원 </t>
    <phoneticPr fontId="31" type="noConversion"/>
  </si>
  <si>
    <t xml:space="preserve">3,000원 x 1회 </t>
    <phoneticPr fontId="13" type="noConversion"/>
  </si>
  <si>
    <t xml:space="preserve">가족친화문화프로그램 운영 </t>
    <phoneticPr fontId="13" type="noConversion"/>
  </si>
  <si>
    <t xml:space="preserve">강사비 </t>
    <phoneticPr fontId="13" type="noConversion"/>
  </si>
  <si>
    <t>재료비</t>
    <phoneticPr fontId="13" type="noConversion"/>
  </si>
  <si>
    <t xml:space="preserve">다과비 </t>
    <phoneticPr fontId="13" type="noConversion"/>
  </si>
  <si>
    <t xml:space="preserve">250,000원 x 5회 = 1,250,000원 </t>
    <phoneticPr fontId="13" type="noConversion"/>
  </si>
  <si>
    <t xml:space="preserve">현수막 </t>
    <phoneticPr fontId="13" type="noConversion"/>
  </si>
  <si>
    <t>203,820원×12개월×1명</t>
    <phoneticPr fontId="13" type="noConversion"/>
  </si>
  <si>
    <t>247,760원×12개월×1명</t>
    <phoneticPr fontId="13" type="noConversion"/>
  </si>
  <si>
    <t>1명×12개월×1,667원</t>
    <phoneticPr fontId="13" type="noConversion"/>
  </si>
  <si>
    <t>1명×12개월×4,503원</t>
    <phoneticPr fontId="13" type="noConversion"/>
  </si>
  <si>
    <t>재료비 63,333원×60회</t>
    <phoneticPr fontId="13" type="noConversion"/>
  </si>
  <si>
    <t>재료비 20,000원×10회</t>
    <phoneticPr fontId="13" type="noConversion"/>
  </si>
  <si>
    <t>가족코칭</t>
    <phoneticPr fontId="13" type="noConversion"/>
  </si>
  <si>
    <t>다문화어울림문화지원사업</t>
    <phoneticPr fontId="13" type="noConversion"/>
  </si>
  <si>
    <t>2022년도 민간위탁 세입세출 예산서</t>
    <phoneticPr fontId="13" type="noConversion"/>
  </si>
  <si>
    <t>전년도 이월금(잡수입)</t>
    <phoneticPr fontId="13" type="noConversion"/>
  </si>
  <si>
    <t>이혼전후가족지원사업</t>
    <phoneticPr fontId="13" type="noConversion"/>
  </si>
  <si>
    <t>다함께 화합 건강 걷기대회</t>
    <phoneticPr fontId="13" type="noConversion"/>
  </si>
  <si>
    <t>다문화(한부모) 템플스테이</t>
    <phoneticPr fontId="13" type="noConversion"/>
  </si>
  <si>
    <t>직업능력개발훈련                  1,250,00원ⅹ4회기</t>
    <phoneticPr fontId="13" type="noConversion"/>
  </si>
  <si>
    <t xml:space="preserve">이혼전후가족지원사업               </t>
    <phoneticPr fontId="13" type="noConversion"/>
  </si>
  <si>
    <t>팀원2호봉 2,021,130원x12개월</t>
    <phoneticPr fontId="13" type="noConversion"/>
  </si>
  <si>
    <t>192,983원x12개월</t>
    <phoneticPr fontId="31" type="noConversion"/>
  </si>
  <si>
    <t>849,219원x12개월</t>
    <phoneticPr fontId="31" type="noConversion"/>
  </si>
  <si>
    <t>강사비 및 재료비 75,000원x95회</t>
    <phoneticPr fontId="31" type="noConversion"/>
  </si>
  <si>
    <t>월별활동비지원 350,000원x12개월</t>
    <phoneticPr fontId="31" type="noConversion"/>
  </si>
  <si>
    <t>품앗이활동가양성교육
 1차 강사비 150,000원
 2차 강사비 150,000원
 1차 다과비 25,000원
 2차 다과비 25,000원
품앗이 전체대상교육 350,000원</t>
    <phoneticPr fontId="31" type="noConversion"/>
  </si>
  <si>
    <t>775,000원</t>
    <phoneticPr fontId="13" type="noConversion"/>
  </si>
  <si>
    <t>다과비 24,000원x3회 72,000
식대 64,000x1회 64,000</t>
    <phoneticPr fontId="31" type="noConversion"/>
  </si>
  <si>
    <t>위촉장 재료비 14,000원</t>
    <phoneticPr fontId="31" type="noConversion"/>
  </si>
  <si>
    <t>정수기수질검사28,000원x2회</t>
    <phoneticPr fontId="31" type="noConversion"/>
  </si>
  <si>
    <t>소모품 472,230원</t>
    <phoneticPr fontId="31" type="noConversion"/>
  </si>
  <si>
    <t>비대면체온계 150,000원
블루투스스피커 250,000원</t>
    <phoneticPr fontId="13" type="noConversion"/>
  </si>
  <si>
    <t>복지시설 종합안전배상 공제료 58,500원</t>
    <phoneticPr fontId="31" type="noConversion"/>
  </si>
  <si>
    <t>홍보비</t>
    <phoneticPr fontId="13" type="noConversion"/>
  </si>
  <si>
    <t>홍보용품 400,000원</t>
    <phoneticPr fontId="31" type="noConversion"/>
  </si>
  <si>
    <t>진행비</t>
    <phoneticPr fontId="13" type="noConversion"/>
  </si>
  <si>
    <t>지구촌어울마당</t>
    <phoneticPr fontId="13" type="noConversion"/>
  </si>
  <si>
    <t>유급휴일수당</t>
    <phoneticPr fontId="13" type="noConversion"/>
  </si>
  <si>
    <t>게첨현수막 55,000×6장</t>
    <phoneticPr fontId="13" type="noConversion"/>
  </si>
  <si>
    <t>내부현수막 가로형(12m×1m)×1장</t>
    <phoneticPr fontId="13" type="noConversion"/>
  </si>
  <si>
    <t>내부현수막 세로형(1m×8m)88,000×2장</t>
    <phoneticPr fontId="13" type="noConversion"/>
  </si>
  <si>
    <t>후원자 현수막 22,000×1장</t>
  </si>
  <si>
    <t>식순 현수막 22,000×1장</t>
    <phoneticPr fontId="13" type="noConversion"/>
  </si>
  <si>
    <t>포스터 및 홍보전단지 (대) 2,000×400장</t>
    <phoneticPr fontId="13" type="noConversion"/>
  </si>
  <si>
    <t>포스터 및 홍보전단지 (소) 400×300장</t>
    <phoneticPr fontId="13" type="noConversion"/>
  </si>
  <si>
    <t>포스터 및 홍보전단지 초대장 1,500×100장</t>
    <phoneticPr fontId="13" type="noConversion"/>
  </si>
  <si>
    <t>행사비</t>
    <phoneticPr fontId="13" type="noConversion"/>
  </si>
  <si>
    <t>음향</t>
  </si>
  <si>
    <t>중식천막 50,000×10개</t>
  </si>
  <si>
    <t>중식 테이블 10,000×40개</t>
  </si>
  <si>
    <t xml:space="preserve">의자(1,100×400개) </t>
  </si>
  <si>
    <t>전문mc 1명</t>
  </si>
  <si>
    <t xml:space="preserve">보조mc 1명 </t>
  </si>
  <si>
    <t>어울마당 체육대회 기구 대여</t>
  </si>
  <si>
    <t xml:space="preserve">포토존(현수막포함) 1set </t>
  </si>
  <si>
    <t xml:space="preserve">무대백월(6m×3m) 1set </t>
  </si>
  <si>
    <t xml:space="preserve">공연비(2팀) </t>
  </si>
  <si>
    <t>체육대회 재료비</t>
    <phoneticPr fontId="13" type="noConversion"/>
  </si>
  <si>
    <t xml:space="preserve">경품(행운권) </t>
  </si>
  <si>
    <t>기념품 5,000×400개</t>
  </si>
  <si>
    <t>나라별 음식부스 재료비 200,000×3개</t>
    <phoneticPr fontId="13" type="noConversion"/>
  </si>
  <si>
    <t>중식비 8,000×500명</t>
    <phoneticPr fontId="13" type="noConversion"/>
  </si>
  <si>
    <t>기타 재료비 (소모품 등)</t>
    <phoneticPr fontId="13" type="noConversion"/>
  </si>
  <si>
    <t>4대보험 80,000원×9개월×4명</t>
    <phoneticPr fontId="13" type="noConversion"/>
  </si>
  <si>
    <t>급여 164,880원×38주×4명</t>
    <phoneticPr fontId="13" type="noConversion"/>
  </si>
  <si>
    <t>배너제작 66,000원 × 4개</t>
    <phoneticPr fontId="13" type="noConversion"/>
  </si>
  <si>
    <t>수용비 및 수수료 88,248원×9개월</t>
    <phoneticPr fontId="13" type="noConversion"/>
  </si>
  <si>
    <t>강사역량강화프로그램</t>
    <phoneticPr fontId="13" type="noConversion"/>
  </si>
  <si>
    <t>1박2일 ‘心身안정’템플스테이(참가비, 식비 포함)</t>
    <phoneticPr fontId="13" type="noConversion"/>
  </si>
  <si>
    <t>2인가족 (120,000원) × 5가정 =  600,000원</t>
    <phoneticPr fontId="13" type="noConversion"/>
  </si>
  <si>
    <t>4인가족 (240,000원) ×10가정 =2,400,000원</t>
    <phoneticPr fontId="13" type="noConversion"/>
  </si>
  <si>
    <t>3인가족 (180,000원) × 5가정 = 900,000원</t>
    <phoneticPr fontId="13" type="noConversion"/>
  </si>
  <si>
    <t>행사장 현수막 가로형(12m×1m)×1장</t>
    <phoneticPr fontId="13" type="noConversion"/>
  </si>
  <si>
    <t>행사장 현수막 세로형(1m×8m)88,000×2장</t>
    <phoneticPr fontId="13" type="noConversion"/>
  </si>
  <si>
    <t>식순 및 후원자 현수막 22,000×2장</t>
    <phoneticPr fontId="13" type="noConversion"/>
  </si>
  <si>
    <t>포스터 2,000×450장</t>
  </si>
  <si>
    <t>전단지 1,500×100장</t>
  </si>
  <si>
    <t>천막 50,000×10개</t>
  </si>
  <si>
    <t>의자(1,100×400개)</t>
  </si>
  <si>
    <t xml:space="preserve">국악 나라별전통의상 대여 </t>
  </si>
  <si>
    <t>걷기대회 재료비</t>
  </si>
  <si>
    <t>진헹비</t>
    <phoneticPr fontId="13" type="noConversion"/>
  </si>
  <si>
    <t>기념품 3,000×1,000개</t>
  </si>
  <si>
    <t>나라별 음식부스 재료비 500,000×3개</t>
    <phoneticPr fontId="13" type="noConversion"/>
  </si>
  <si>
    <t>다과비 4,000×1,000명</t>
    <phoneticPr fontId="13" type="noConversion"/>
  </si>
  <si>
    <t xml:space="preserve">소모품 </t>
    <phoneticPr fontId="13" type="noConversion"/>
  </si>
  <si>
    <t>팀원4</t>
    <phoneticPr fontId="13" type="noConversion"/>
  </si>
  <si>
    <t>팀원5</t>
    <phoneticPr fontId="13" type="noConversion"/>
  </si>
  <si>
    <t>3,627,690원×7개월</t>
    <phoneticPr fontId="13" type="noConversion"/>
  </si>
  <si>
    <t>3,724,730원×5개월</t>
    <phoneticPr fontId="13" type="noConversion"/>
  </si>
  <si>
    <t>3,357,920원×5개월</t>
    <phoneticPr fontId="13" type="noConversion"/>
  </si>
  <si>
    <t>3,421,950원×7개월</t>
    <phoneticPr fontId="13" type="noConversion"/>
  </si>
  <si>
    <t>2,631,880원×12개월</t>
    <phoneticPr fontId="13" type="noConversion"/>
  </si>
  <si>
    <t>2,530,900원×2개월</t>
    <phoneticPr fontId="13" type="noConversion"/>
  </si>
  <si>
    <t>2,631,880원×10개월</t>
    <phoneticPr fontId="13" type="noConversion"/>
  </si>
  <si>
    <t>2,443,090원×3개월</t>
    <phoneticPr fontId="13" type="noConversion"/>
  </si>
  <si>
    <t>2,530,900원×9개월</t>
    <phoneticPr fontId="13" type="noConversion"/>
  </si>
  <si>
    <t xml:space="preserve">2,353,550원×1개월 </t>
    <phoneticPr fontId="13" type="noConversion"/>
  </si>
  <si>
    <t xml:space="preserve">2,433,090원×11개월 </t>
    <phoneticPr fontId="13" type="noConversion"/>
  </si>
  <si>
    <t xml:space="preserve"> 2,453,900원×10개월</t>
    <phoneticPr fontId="13" type="noConversion"/>
  </si>
  <si>
    <t>2,557,520원×2개월</t>
    <phoneticPr fontId="13" type="noConversion"/>
  </si>
  <si>
    <t>2,201,130원×1개월</t>
    <phoneticPr fontId="13" type="noConversion"/>
  </si>
  <si>
    <t xml:space="preserve">2,098,980원×11개월 </t>
    <phoneticPr fontId="13" type="noConversion"/>
  </si>
  <si>
    <t xml:space="preserve"> 2,176,720원×1개월</t>
    <phoneticPr fontId="13" type="noConversion"/>
  </si>
  <si>
    <t xml:space="preserve">2,261,650×11개월 </t>
    <phoneticPr fontId="13" type="noConversion"/>
  </si>
  <si>
    <t xml:space="preserve">1,989,440×12개월 </t>
    <phoneticPr fontId="13" type="noConversion"/>
  </si>
  <si>
    <t>팀원1/선임팀원4</t>
    <phoneticPr fontId="13" type="noConversion"/>
  </si>
  <si>
    <t>340,139원×12개월</t>
    <phoneticPr fontId="13" type="noConversion"/>
  </si>
  <si>
    <t>307,088원×12개월</t>
    <phoneticPr fontId="13" type="noConversion"/>
  </si>
  <si>
    <t>249,132원×12개월</t>
    <phoneticPr fontId="13" type="noConversion"/>
  </si>
  <si>
    <t>254,384원×12개월</t>
    <phoneticPr fontId="13" type="noConversion"/>
  </si>
  <si>
    <t>247,743원×12개월</t>
    <phoneticPr fontId="13" type="noConversion"/>
  </si>
  <si>
    <t>233,772원×12개월</t>
    <phoneticPr fontId="13" type="noConversion"/>
  </si>
  <si>
    <t>199,852원×12개월</t>
    <phoneticPr fontId="13" type="noConversion"/>
  </si>
  <si>
    <t>213,122원×12개월</t>
    <phoneticPr fontId="13" type="noConversion"/>
  </si>
  <si>
    <t>188,318원×12개월</t>
    <phoneticPr fontId="13" type="noConversion"/>
  </si>
  <si>
    <t>400,000원×4분기</t>
    <phoneticPr fontId="13" type="noConversion"/>
  </si>
  <si>
    <t>120,000원×4회</t>
    <phoneticPr fontId="13" type="noConversion"/>
  </si>
  <si>
    <t>190,000원×2회</t>
    <phoneticPr fontId="13" type="noConversion"/>
  </si>
  <si>
    <t>200,000x4분기</t>
    <phoneticPr fontId="13" type="noConversion"/>
  </si>
  <si>
    <t>200,000원x12개월</t>
    <phoneticPr fontId="13" type="noConversion"/>
  </si>
  <si>
    <t>100,000원x4분기</t>
    <phoneticPr fontId="13" type="noConversion"/>
  </si>
  <si>
    <t>사업결과보고서책자 및 리플렛 200부</t>
    <phoneticPr fontId="13" type="noConversion"/>
  </si>
  <si>
    <t>450,000x4분기</t>
    <phoneticPr fontId="13" type="noConversion"/>
  </si>
  <si>
    <t>수용비 및 수수료</t>
    <phoneticPr fontId="13" type="noConversion"/>
  </si>
  <si>
    <t>소프트웨어구입</t>
    <phoneticPr fontId="13" type="noConversion"/>
  </si>
  <si>
    <t>803000×2대</t>
    <phoneticPr fontId="13" type="noConversion"/>
  </si>
  <si>
    <t>241,000원×12개월</t>
    <phoneticPr fontId="13" type="noConversion"/>
  </si>
  <si>
    <t>63,000원×12개월</t>
    <phoneticPr fontId="13" type="noConversion"/>
  </si>
  <si>
    <t>170,000원x1회</t>
    <phoneticPr fontId="13" type="noConversion"/>
  </si>
  <si>
    <t>815,000원x2회</t>
    <phoneticPr fontId="13" type="noConversion"/>
  </si>
  <si>
    <t>611,000원x2분기</t>
    <phoneticPr fontId="13" type="noConversion"/>
  </si>
  <si>
    <t>120,000원*12개월</t>
    <phoneticPr fontId="13" type="noConversion"/>
  </si>
  <si>
    <t>250,000원x4분기</t>
    <phoneticPr fontId="13" type="noConversion"/>
  </si>
  <si>
    <t>1837500원x2회</t>
    <phoneticPr fontId="13" type="noConversion"/>
  </si>
  <si>
    <t>직원교육비</t>
    <phoneticPr fontId="13" type="noConversion"/>
  </si>
  <si>
    <t>직원피복비</t>
    <phoneticPr fontId="13" type="noConversion"/>
  </si>
  <si>
    <t>99,000원x21명</t>
    <phoneticPr fontId="13" type="noConversion"/>
  </si>
  <si>
    <t>1,000,000원x2분기</t>
    <phoneticPr fontId="13" type="noConversion"/>
  </si>
  <si>
    <t>800,000원x2대</t>
  </si>
  <si>
    <t>600,000x2분기</t>
    <phoneticPr fontId="13" type="noConversion"/>
  </si>
  <si>
    <t>다문화가족자녀정서안정및진로취업지원</t>
    <phoneticPr fontId="13" type="noConversion"/>
  </si>
  <si>
    <t>진로취업컨설팅</t>
    <phoneticPr fontId="13" type="noConversion"/>
  </si>
  <si>
    <t>54,960원x160일</t>
    <phoneticPr fontId="13" type="noConversion"/>
  </si>
  <si>
    <t>54,960원x26일</t>
    <phoneticPr fontId="13" type="noConversion"/>
  </si>
  <si>
    <t>54,960원x9일</t>
    <phoneticPr fontId="13" type="noConversion"/>
  </si>
  <si>
    <t>132,250원x7개월</t>
    <phoneticPr fontId="13" type="noConversion"/>
  </si>
  <si>
    <t>캠페인10회 × 289,,000원=2,890,000</t>
    <phoneticPr fontId="31" type="noConversion"/>
  </si>
  <si>
    <t xml:space="preserve">  
  교구재료비96,000×5세트
  </t>
    <phoneticPr fontId="13" type="noConversion"/>
  </si>
  <si>
    <t>강사비 200,000원×4회기</t>
    <phoneticPr fontId="13" type="noConversion"/>
  </si>
  <si>
    <t>다과비 3,000원x4회기x20명</t>
    <phoneticPr fontId="13" type="noConversion"/>
  </si>
  <si>
    <t>홍보현수막 55,000원x2개</t>
    <phoneticPr fontId="13" type="noConversion"/>
  </si>
  <si>
    <t>배너 33,000원x1개</t>
    <phoneticPr fontId="13" type="noConversion"/>
  </si>
  <si>
    <t>재료비 100,000원x4회기</t>
    <phoneticPr fontId="13" type="noConversion"/>
  </si>
  <si>
    <t>현수막 33,000원x1개</t>
    <phoneticPr fontId="13" type="noConversion"/>
  </si>
  <si>
    <t>다과비 3,000원x1회기x20명</t>
    <phoneticPr fontId="13" type="noConversion"/>
  </si>
  <si>
    <t>강사비 200,000원x1회기</t>
    <phoneticPr fontId="13" type="noConversion"/>
  </si>
  <si>
    <t>재료비 124,000원x1회기</t>
    <phoneticPr fontId="13" type="noConversion"/>
  </si>
  <si>
    <t>진로캠프(당일)</t>
    <phoneticPr fontId="13" type="noConversion"/>
  </si>
  <si>
    <t>바리스타1급자격증반</t>
    <phoneticPr fontId="13" type="noConversion"/>
  </si>
  <si>
    <t>실습비 2,000원(1인당)×10명×2회기</t>
    <phoneticPr fontId="13" type="noConversion"/>
  </si>
  <si>
    <t>손뜨개 자격증반</t>
    <phoneticPr fontId="13" type="noConversion"/>
  </si>
  <si>
    <t>강사료 : 50,000원×추가1시간50,000원×15회</t>
    <phoneticPr fontId="13" type="noConversion"/>
  </si>
  <si>
    <t>진행비 2,000원×10명×15회</t>
    <phoneticPr fontId="13" type="noConversion"/>
  </si>
  <si>
    <t>방과후교사자격증반</t>
    <phoneticPr fontId="13" type="noConversion"/>
  </si>
  <si>
    <t>진행재료비 10,000원×10명×5주</t>
    <phoneticPr fontId="13" type="noConversion"/>
  </si>
  <si>
    <t>100,000원×12개월×12명</t>
    <phoneticPr fontId="13" type="noConversion"/>
  </si>
  <si>
    <t>1,818,750원×16명</t>
    <phoneticPr fontId="13" type="noConversion"/>
  </si>
  <si>
    <t>급여 1,989,440원x1개월x1명</t>
    <phoneticPr fontId="13" type="noConversion"/>
  </si>
  <si>
    <t xml:space="preserve">급여 2,021,130원 x 11개월 x 1명 </t>
    <phoneticPr fontId="31" type="noConversion"/>
  </si>
  <si>
    <t>퇴직적립금 181,740원 x 1개월x1명</t>
    <phoneticPr fontId="31" type="noConversion"/>
  </si>
  <si>
    <t>퇴직적립금 185,817원 x 11개월x1명</t>
    <phoneticPr fontId="31" type="noConversion"/>
  </si>
  <si>
    <t>사회보험부담금  244,300원 x 12개월 x 1명</t>
    <phoneticPr fontId="31" type="noConversion"/>
  </si>
  <si>
    <t>시내외출장 및 교육 60,000원 x 4분기</t>
    <phoneticPr fontId="31" type="noConversion"/>
  </si>
  <si>
    <t>사무용품비 60,000원 x 4분기</t>
    <phoneticPr fontId="13" type="noConversion"/>
  </si>
  <si>
    <t>홍보비 1,100,000원 x 4분기</t>
    <phoneticPr fontId="31" type="noConversion"/>
  </si>
  <si>
    <t>심리검사 도구 301,247 x 4분기</t>
    <phoneticPr fontId="13" type="noConversion"/>
  </si>
  <si>
    <t>기타운영비 현수막 (550×60cm 2장)</t>
    <phoneticPr fontId="13" type="noConversion"/>
  </si>
  <si>
    <t>실습재료비15,000원×10명×1회</t>
    <phoneticPr fontId="13" type="noConversion"/>
  </si>
  <si>
    <t>강사비 150,000원×추가1시간50,000원×13회</t>
    <phoneticPr fontId="13" type="noConversion"/>
  </si>
  <si>
    <t>프로그램운영비 5회×20명×28,000원</t>
    <phoneticPr fontId="13" type="noConversion"/>
  </si>
  <si>
    <t>한국어강사료 (125회)500시간×27,000원</t>
    <phoneticPr fontId="13" type="noConversion"/>
  </si>
  <si>
    <t>돌봄프로그램 12,000원 x 15명</t>
    <phoneticPr fontId="13" type="noConversion"/>
  </si>
  <si>
    <t>가족문화체험 35,000원 x 8가정 x 4회</t>
    <phoneticPr fontId="13" type="noConversion"/>
  </si>
  <si>
    <t>신혼부부문화체험 38,000원 x 8커플 x 1회</t>
    <phoneticPr fontId="13" type="noConversion"/>
  </si>
  <si>
    <t>재료(문구류) 43,000원</t>
    <phoneticPr fontId="13" type="noConversion"/>
  </si>
  <si>
    <t>현수막 33,000원 x 3매</t>
    <phoneticPr fontId="13" type="noConversion"/>
  </si>
  <si>
    <t>2,500원 x 16명 x 1회</t>
    <phoneticPr fontId="13" type="noConversion"/>
  </si>
  <si>
    <t xml:space="preserve"> 3,000원 x 30명 x 4회</t>
    <phoneticPr fontId="13" type="noConversion"/>
  </si>
  <si>
    <t>복사기임대료 250,000원×12개월</t>
    <phoneticPr fontId="31" type="noConversion"/>
  </si>
  <si>
    <t xml:space="preserve">팀장7호봉  2,755,360원×5개월   </t>
    <phoneticPr fontId="13" type="noConversion"/>
  </si>
  <si>
    <t>팀장 8호봉  2,876,420원×7개월,</t>
    <phoneticPr fontId="31" type="noConversion"/>
  </si>
  <si>
    <t>사회보험료 337,240원×12개월</t>
    <phoneticPr fontId="31" type="noConversion"/>
  </si>
  <si>
    <t>퇴직적립금 277,422원×12개월</t>
    <phoneticPr fontId="31" type="noConversion"/>
  </si>
  <si>
    <t xml:space="preserve"> 출장비 4명×45,000원×12개월</t>
    <phoneticPr fontId="31" type="noConversion"/>
  </si>
  <si>
    <t>사무용품 및 수용비 226,160×2분기</t>
    <phoneticPr fontId="13" type="noConversion"/>
  </si>
  <si>
    <t>교통실비 250회×25,000원</t>
    <phoneticPr fontId="13" type="noConversion"/>
  </si>
  <si>
    <t xml:space="preserve">마을학당운영비 1,000,00원 ×2분기        </t>
    <phoneticPr fontId="13" type="noConversion"/>
  </si>
  <si>
    <t xml:space="preserve">사회통합 운영비 500,000원×2분기                                   </t>
    <phoneticPr fontId="13" type="noConversion"/>
  </si>
  <si>
    <t>이중언어강사료 250시간×25,000원</t>
    <phoneticPr fontId="13" type="noConversion"/>
  </si>
  <si>
    <t xml:space="preserve"> 프로그램운영비750,000원×2분기                 </t>
    <phoneticPr fontId="13" type="noConversion"/>
  </si>
  <si>
    <t>강사료 5회×2시간×100,000원</t>
    <phoneticPr fontId="13" type="noConversion"/>
  </si>
  <si>
    <t>부부교육진행비 3회×20명×20,000원</t>
    <phoneticPr fontId="13" type="noConversion"/>
  </si>
  <si>
    <t>캠프진행비 1회×40명×130,000원</t>
    <phoneticPr fontId="13" type="noConversion"/>
  </si>
  <si>
    <t xml:space="preserve"> 활동비 지원 10회×20명×10,000원</t>
    <phoneticPr fontId="13" type="noConversion"/>
  </si>
  <si>
    <t>프로그램운영비 5회×20명×15,000원</t>
    <phoneticPr fontId="13" type="noConversion"/>
  </si>
  <si>
    <t>강사료 150,000원×추가1시간50,000원×10회</t>
    <phoneticPr fontId="13" type="noConversion"/>
  </si>
  <si>
    <t>진행재료비 10,,000원(1인당)×10명×10회기</t>
    <phoneticPr fontId="13" type="noConversion"/>
  </si>
  <si>
    <t>진행비 2,000원×10명×10회</t>
    <phoneticPr fontId="13" type="noConversion"/>
  </si>
  <si>
    <t>강사료 50,000원×추가1시간50,000원×15회</t>
    <phoneticPr fontId="13" type="noConversion"/>
  </si>
  <si>
    <t>진행비재료비 20,000원×10명×15회</t>
    <phoneticPr fontId="13" type="noConversion"/>
  </si>
  <si>
    <t>교재비 15,000원×10명</t>
    <phoneticPr fontId="13" type="noConversion"/>
  </si>
  <si>
    <t>다과비 2,000원×10명×15회</t>
    <phoneticPr fontId="13" type="noConversion"/>
  </si>
  <si>
    <t>인권교육1시간×150,000원+1시간추가100,000원×3회</t>
    <phoneticPr fontId="13" type="noConversion"/>
  </si>
  <si>
    <t>문구/소모품구입</t>
    <phoneticPr fontId="13" type="noConversion"/>
  </si>
  <si>
    <t>현수막 55,000원×1매=55,000원/ 22,000원×3매=66,000원</t>
    <phoneticPr fontId="13" type="noConversion"/>
  </si>
  <si>
    <t>한국어집합교육강사비 26회×2시간×2학기×25,000원×6개반</t>
    <phoneticPr fontId="13" type="noConversion"/>
  </si>
  <si>
    <t xml:space="preserve">                               26회×2시간×2학기×28,000원×1개반</t>
    <phoneticPr fontId="13" type="noConversion"/>
  </si>
  <si>
    <t>다과구입 7회×70,000원</t>
    <phoneticPr fontId="13" type="noConversion"/>
  </si>
  <si>
    <t>집합교육강사  250,000원×6회</t>
    <phoneticPr fontId="31" type="noConversion"/>
  </si>
  <si>
    <t>자녀돌봄 강사 80,000원×6회</t>
    <phoneticPr fontId="13" type="noConversion"/>
  </si>
  <si>
    <t>문화체험 강사 80,000원×6회</t>
    <phoneticPr fontId="13" type="noConversion"/>
  </si>
  <si>
    <t>자녀돌봄재료비 10,000원×10가정×6회</t>
    <phoneticPr fontId="13" type="noConversion"/>
  </si>
  <si>
    <t>문화체험재료비 20,000원×10가정×6회</t>
    <phoneticPr fontId="13" type="noConversion"/>
  </si>
  <si>
    <t>음료,다과(1인당) 2,500원×20명×6회</t>
    <phoneticPr fontId="13" type="noConversion"/>
  </si>
  <si>
    <t>옥외 등 현수막   55,000×10장+22,000원×3장</t>
    <phoneticPr fontId="13" type="noConversion"/>
  </si>
  <si>
    <t>1가정당 241,200원×20가정</t>
    <phoneticPr fontId="13" type="noConversion"/>
  </si>
  <si>
    <t>강사비 (200,000원x1시간)+(50,000원x초과1시간)x1명</t>
  </si>
  <si>
    <t>다과비 2,500원x1회기x20명</t>
  </si>
  <si>
    <t>20,000원x10명x3회</t>
  </si>
  <si>
    <t>다과비 2,500원x10명x2회</t>
  </si>
  <si>
    <t>20,000원x10명x4회</t>
  </si>
  <si>
    <t>체험비 25,000원x20명x6회</t>
  </si>
  <si>
    <t>현수막1매×55,000원</t>
  </si>
  <si>
    <t>간담회 9,750원x20명x1회</t>
  </si>
  <si>
    <t>급여(베)2,098,980원×12개월×1명</t>
  </si>
  <si>
    <t xml:space="preserve">급여(필)2,047,500원×12개월×1명   </t>
  </si>
  <si>
    <t>퇴직적립금(베) 216,860×12개월×1명</t>
  </si>
  <si>
    <t>퇴직적립금(필)198,820×12개월×1명</t>
  </si>
  <si>
    <t>사회보험부담금(베)253,680×12개월×1명</t>
  </si>
  <si>
    <t>사회보험부담금(필)241,680×12개월×1명</t>
  </si>
  <si>
    <t>여비 60,000원×12개월×2명</t>
  </si>
  <si>
    <t>사무용품‧수수료 등 40,480원×12개월</t>
  </si>
  <si>
    <t>공공요금 30,000원×12개월</t>
  </si>
  <si>
    <t>홍보비  50,000×12개월</t>
  </si>
  <si>
    <t>진로서적 구매</t>
    <phoneticPr fontId="13" type="noConversion"/>
  </si>
  <si>
    <t>현수막 32,000원 x 1매</t>
    <phoneticPr fontId="13" type="noConversion"/>
  </si>
  <si>
    <t>재료비 45,875원 x 32회</t>
    <phoneticPr fontId="31" type="noConversion"/>
  </si>
  <si>
    <t>진로서적 구매 12,500 x 40명</t>
    <phoneticPr fontId="13" type="noConversion"/>
  </si>
  <si>
    <t>다문화청소년진로지원사업</t>
    <phoneticPr fontId="13" type="noConversion"/>
  </si>
  <si>
    <t>진로코칭 및 진로직업 체험</t>
    <phoneticPr fontId="13" type="noConversion"/>
  </si>
  <si>
    <t>강사비 150,000 x 32회</t>
    <phoneticPr fontId="13" type="noConversion"/>
  </si>
  <si>
    <t>진로 특강</t>
    <phoneticPr fontId="13" type="noConversion"/>
  </si>
  <si>
    <t>강사비 200,000 x 1회</t>
    <phoneticPr fontId="13" type="noConversion"/>
  </si>
  <si>
    <t>2,272,860원×1명×1개월</t>
    <phoneticPr fontId="13" type="noConversion"/>
  </si>
  <si>
    <t>2,423,760원×1명×11개월</t>
    <phoneticPr fontId="13" type="noConversion"/>
  </si>
  <si>
    <t>283,097원×1명×12개월</t>
    <phoneticPr fontId="13" type="noConversion"/>
  </si>
  <si>
    <t>314,850원×1명×1개월</t>
    <phoneticPr fontId="13" type="noConversion"/>
  </si>
  <si>
    <t>부모코칭</t>
    <phoneticPr fontId="13" type="noConversion"/>
  </si>
  <si>
    <t xml:space="preserve"> 강사비  50,000원×2시간×10회기</t>
    <phoneticPr fontId="13" type="noConversion"/>
  </si>
  <si>
    <t>활용프로그램</t>
    <phoneticPr fontId="13" type="noConversion"/>
  </si>
  <si>
    <t>재료비    170,000원×10회기</t>
    <phoneticPr fontId="13" type="noConversion"/>
  </si>
  <si>
    <t>교구재료비   100,000원×10회기</t>
    <phoneticPr fontId="13" type="noConversion"/>
  </si>
  <si>
    <t>200회x100,000원(2시간)x1명</t>
    <phoneticPr fontId="13" type="noConversion"/>
  </si>
  <si>
    <t>200회x3,000원x6명</t>
    <phoneticPr fontId="13" type="noConversion"/>
  </si>
  <si>
    <t>대관료</t>
    <phoneticPr fontId="13" type="noConversion"/>
  </si>
  <si>
    <t>120회x20,000원(2시간)</t>
    <phoneticPr fontId="13" type="noConversion"/>
  </si>
  <si>
    <t>한국어학당</t>
    <phoneticPr fontId="13" type="noConversion"/>
  </si>
  <si>
    <t>사회통합</t>
    <phoneticPr fontId="13" type="noConversion"/>
  </si>
  <si>
    <t xml:space="preserve">심리검사도구 구입129,000원 </t>
    <phoneticPr fontId="13" type="noConversion"/>
  </si>
  <si>
    <t>상담실 운영다과 12,900원×10회</t>
    <phoneticPr fontId="13" type="noConversion"/>
  </si>
  <si>
    <t>글로벌(이중언어)학당</t>
    <phoneticPr fontId="13" type="noConversion"/>
  </si>
  <si>
    <t>전통문화교육진행비 2회×20명×55000원</t>
    <phoneticPr fontId="13" type="noConversion"/>
  </si>
  <si>
    <t>다문화가족봉사단</t>
    <phoneticPr fontId="13" type="noConversion"/>
  </si>
  <si>
    <t>진행비 10회×10명×100,000원</t>
    <phoneticPr fontId="13" type="noConversion"/>
  </si>
  <si>
    <t>기타잡수입(인턴십)</t>
    <phoneticPr fontId="13" type="noConversion"/>
  </si>
  <si>
    <t>잡지출(인턴십)</t>
    <phoneticPr fontId="13" type="noConversion"/>
  </si>
  <si>
    <t>기타잡수입(인턴십)</t>
  </si>
  <si>
    <t>가족친화문화프로그램</t>
    <phoneticPr fontId="13" type="noConversion"/>
  </si>
  <si>
    <t>가족친화문화프로그램</t>
    <phoneticPr fontId="31" type="noConversion"/>
  </si>
  <si>
    <t>[3] 세출내역</t>
    <phoneticPr fontId="31" type="noConversion"/>
  </si>
  <si>
    <t>2022년 세출예산 산출내역서</t>
    <phoneticPr fontId="13" type="noConversion"/>
  </si>
  <si>
    <t>2022년 세입예산 산출내역서</t>
    <phoneticPr fontId="13" type="noConversion"/>
  </si>
  <si>
    <t>멘토활동진행비</t>
    <phoneticPr fontId="13" type="noConversion"/>
  </si>
  <si>
    <t>220,341원×1명×11개월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</si>
</sst>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  <numFmt numFmtId="178" formatCode="_-* #,##0.0_-;\-* #,##0.0_-;_-* &quot;-&quot;_-;_-@_-"/>
    <numFmt numFmtId="179" formatCode="#,##0,"/>
    <numFmt numFmtId="180" formatCode="_-[$₩-412]* #,##0_-;\-[$₩-412]* #,##0_-;_-[$₩-412]* &quot;-&quot;??_-;_-@_-"/>
    <numFmt numFmtId="181" formatCode="_-[$₩-412]* #,##0.00_-;\-[$₩-412]* #,##0.00_-;_-[$₩-412]* &quot;-&quot;??_-;_-@_-"/>
  </numFmts>
  <fonts count="6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Y신명조"/>
      <family val="1"/>
      <charset val="129"/>
    </font>
    <font>
      <sz val="11"/>
      <name val="HY견명조"/>
      <family val="1"/>
      <charset val="129"/>
    </font>
    <font>
      <sz val="28"/>
      <name val="HY견명조"/>
      <family val="1"/>
      <charset val="129"/>
    </font>
    <font>
      <sz val="24"/>
      <name val="HY견명조"/>
      <family val="1"/>
      <charset val="129"/>
    </font>
    <font>
      <sz val="36"/>
      <name val="HY견명조"/>
      <family val="1"/>
      <charset val="129"/>
    </font>
    <font>
      <b/>
      <sz val="11"/>
      <name val="돋움"/>
      <family val="3"/>
      <charset val="129"/>
    </font>
    <font>
      <sz val="30"/>
      <name val="HY견명조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24"/>
      <name val="맑은 고딕"/>
      <family val="3"/>
      <charset val="129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함초롬바탕"/>
      <family val="1"/>
      <charset val="129"/>
    </font>
    <font>
      <sz val="14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ajor"/>
    </font>
    <font>
      <sz val="11"/>
      <color rgb="FF0070C0"/>
      <name val="돋움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1"/>
      <color theme="4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1"/>
      <color rgb="FF000000"/>
      <name val="HY중고딕"/>
      <family val="1"/>
      <charset val="129"/>
    </font>
    <font>
      <sz val="11"/>
      <color theme="1"/>
      <name val="돋움"/>
      <family val="3"/>
      <charset val="129"/>
    </font>
    <font>
      <sz val="7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sz val="11"/>
      <color theme="1"/>
      <name val="새굴림"/>
      <family val="1"/>
      <charset val="129"/>
    </font>
    <font>
      <sz val="11"/>
      <color theme="1"/>
      <name val="HY중고딕"/>
      <family val="1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</borders>
  <cellStyleXfs count="16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5" fillId="0" borderId="0"/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866">
    <xf numFmtId="0" fontId="0" fillId="0" borderId="0" xfId="0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1" fontId="14" fillId="0" borderId="0" xfId="1" applyFont="1" applyFill="1" applyBorder="1">
      <alignment vertical="center"/>
    </xf>
    <xf numFmtId="41" fontId="14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9" fillId="0" borderId="0" xfId="0" applyFont="1" applyFill="1">
      <alignment vertical="center"/>
    </xf>
    <xf numFmtId="0" fontId="14" fillId="0" borderId="0" xfId="0" applyFont="1" applyBorder="1" applyAlignment="1">
      <alignment horizontal="left" vertical="center"/>
    </xf>
    <xf numFmtId="179" fontId="14" fillId="0" borderId="0" xfId="0" applyNumberFormat="1" applyFont="1" applyFill="1" applyBorder="1" applyAlignment="1">
      <alignment horizontal="right" vertical="center"/>
    </xf>
    <xf numFmtId="41" fontId="24" fillId="0" borderId="10" xfId="1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/>
    </xf>
    <xf numFmtId="41" fontId="24" fillId="0" borderId="17" xfId="1" applyFont="1" applyFill="1" applyBorder="1" applyAlignment="1">
      <alignment horizontal="left" vertical="center"/>
    </xf>
    <xf numFmtId="0" fontId="24" fillId="0" borderId="30" xfId="0" applyFont="1" applyFill="1" applyBorder="1" applyAlignment="1">
      <alignment vertical="center"/>
    </xf>
    <xf numFmtId="0" fontId="23" fillId="0" borderId="12" xfId="0" applyNumberFormat="1" applyFont="1" applyFill="1" applyBorder="1" applyAlignment="1">
      <alignment vertical="center"/>
    </xf>
    <xf numFmtId="41" fontId="23" fillId="0" borderId="17" xfId="1" applyFont="1" applyFill="1" applyBorder="1" applyAlignment="1">
      <alignment horizontal="left" vertical="center"/>
    </xf>
    <xf numFmtId="0" fontId="23" fillId="0" borderId="30" xfId="0" applyNumberFormat="1" applyFont="1" applyFill="1" applyBorder="1" applyAlignment="1">
      <alignment vertical="center"/>
    </xf>
    <xf numFmtId="0" fontId="23" fillId="0" borderId="28" xfId="0" applyNumberFormat="1" applyFont="1" applyFill="1" applyBorder="1" applyAlignment="1">
      <alignment vertical="center"/>
    </xf>
    <xf numFmtId="41" fontId="23" fillId="0" borderId="33" xfId="1" applyFont="1" applyFill="1" applyBorder="1" applyAlignment="1">
      <alignment horizontal="left" vertical="center"/>
    </xf>
    <xf numFmtId="0" fontId="23" fillId="0" borderId="32" xfId="0" applyNumberFormat="1" applyFont="1" applyFill="1" applyBorder="1" applyAlignment="1">
      <alignment vertical="center"/>
    </xf>
    <xf numFmtId="0" fontId="23" fillId="0" borderId="6" xfId="0" applyNumberFormat="1" applyFont="1" applyFill="1" applyBorder="1" applyAlignment="1">
      <alignment vertical="center"/>
    </xf>
    <xf numFmtId="41" fontId="23" fillId="0" borderId="25" xfId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 wrapText="1"/>
    </xf>
    <xf numFmtId="0" fontId="23" fillId="0" borderId="2" xfId="0" applyNumberFormat="1" applyFont="1" applyFill="1" applyBorder="1" applyAlignment="1">
      <alignment vertical="center"/>
    </xf>
    <xf numFmtId="0" fontId="23" fillId="0" borderId="28" xfId="0" applyNumberFormat="1" applyFont="1" applyFill="1" applyBorder="1" applyAlignment="1">
      <alignment vertical="center" wrapText="1"/>
    </xf>
    <xf numFmtId="0" fontId="23" fillId="0" borderId="16" xfId="0" applyNumberFormat="1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vertical="center" wrapText="1"/>
    </xf>
    <xf numFmtId="0" fontId="23" fillId="0" borderId="25" xfId="0" applyNumberFormat="1" applyFont="1" applyFill="1" applyBorder="1" applyAlignment="1">
      <alignment vertical="center" wrapText="1"/>
    </xf>
    <xf numFmtId="0" fontId="23" fillId="0" borderId="2" xfId="0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5" fillId="0" borderId="30" xfId="0" applyNumberFormat="1" applyFont="1" applyFill="1" applyBorder="1" applyAlignment="1">
      <alignment horizontal="center" vertical="center"/>
    </xf>
    <xf numFmtId="0" fontId="25" fillId="0" borderId="32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0" fontId="26" fillId="0" borderId="30" xfId="0" applyNumberFormat="1" applyFont="1" applyFill="1" applyBorder="1" applyAlignment="1">
      <alignment horizontal="center" vertical="center"/>
    </xf>
    <xf numFmtId="0" fontId="25" fillId="0" borderId="0" xfId="1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1" fontId="0" fillId="0" borderId="0" xfId="0" applyNumberFormat="1" applyFont="1" applyFill="1">
      <alignment vertical="center"/>
    </xf>
    <xf numFmtId="179" fontId="23" fillId="2" borderId="1" xfId="1" applyNumberFormat="1" applyFont="1" applyFill="1" applyBorder="1" applyAlignment="1">
      <alignment vertical="center"/>
    </xf>
    <xf numFmtId="41" fontId="23" fillId="0" borderId="0" xfId="1" applyFont="1" applyFill="1" applyBorder="1" applyAlignment="1">
      <alignment vertical="center"/>
    </xf>
    <xf numFmtId="179" fontId="23" fillId="0" borderId="6" xfId="0" applyNumberFormat="1" applyFont="1" applyFill="1" applyBorder="1" applyAlignment="1">
      <alignment vertical="center"/>
    </xf>
    <xf numFmtId="179" fontId="23" fillId="0" borderId="1" xfId="0" applyNumberFormat="1" applyFont="1" applyFill="1" applyBorder="1" applyAlignment="1">
      <alignment vertical="center"/>
    </xf>
    <xf numFmtId="179" fontId="23" fillId="0" borderId="28" xfId="1" applyNumberFormat="1" applyFont="1" applyFill="1" applyBorder="1" applyAlignment="1">
      <alignment vertical="center"/>
    </xf>
    <xf numFmtId="0" fontId="23" fillId="0" borderId="55" xfId="0" applyFont="1" applyBorder="1">
      <alignment vertical="center"/>
    </xf>
    <xf numFmtId="0" fontId="23" fillId="0" borderId="53" xfId="0" applyFont="1" applyBorder="1">
      <alignment vertical="center"/>
    </xf>
    <xf numFmtId="0" fontId="23" fillId="0" borderId="60" xfId="0" applyFont="1" applyBorder="1">
      <alignment vertical="center"/>
    </xf>
    <xf numFmtId="0" fontId="23" fillId="0" borderId="32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1" fontId="23" fillId="0" borderId="25" xfId="1" applyFont="1" applyFill="1" applyBorder="1" applyAlignment="1">
      <alignment horizontal="left" vertical="center" wrapText="1"/>
    </xf>
    <xf numFmtId="0" fontId="23" fillId="0" borderId="29" xfId="0" applyFont="1" applyBorder="1">
      <alignment vertical="center"/>
    </xf>
    <xf numFmtId="0" fontId="23" fillId="0" borderId="36" xfId="0" applyFont="1" applyBorder="1">
      <alignment vertical="center"/>
    </xf>
    <xf numFmtId="179" fontId="23" fillId="0" borderId="2" xfId="0" applyNumberFormat="1" applyFont="1" applyFill="1" applyBorder="1" applyAlignment="1">
      <alignment vertical="center"/>
    </xf>
    <xf numFmtId="179" fontId="23" fillId="0" borderId="28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ont="1" applyFill="1" applyBorder="1">
      <alignment vertical="center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0" borderId="33" xfId="0" applyNumberFormat="1" applyFont="1" applyFill="1" applyBorder="1" applyAlignment="1">
      <alignment vertical="center"/>
    </xf>
    <xf numFmtId="0" fontId="23" fillId="0" borderId="6" xfId="0" applyNumberFormat="1" applyFont="1" applyFill="1" applyBorder="1" applyAlignment="1">
      <alignment vertical="center" wrapText="1"/>
    </xf>
    <xf numFmtId="0" fontId="11" fillId="0" borderId="0" xfId="4">
      <alignment vertical="center"/>
    </xf>
    <xf numFmtId="41" fontId="28" fillId="0" borderId="1" xfId="5" applyFont="1" applyBorder="1">
      <alignment vertical="center"/>
    </xf>
    <xf numFmtId="9" fontId="10" fillId="0" borderId="4" xfId="6" applyFont="1" applyBorder="1">
      <alignment vertical="center"/>
    </xf>
    <xf numFmtId="0" fontId="34" fillId="2" borderId="21" xfId="4" applyFont="1" applyFill="1" applyBorder="1" applyAlignment="1">
      <alignment horizontal="center" vertical="center"/>
    </xf>
    <xf numFmtId="41" fontId="19" fillId="2" borderId="1" xfId="5" applyFont="1" applyFill="1" applyBorder="1" applyAlignment="1">
      <alignment vertical="center"/>
    </xf>
    <xf numFmtId="41" fontId="34" fillId="2" borderId="1" xfId="5" applyFont="1" applyFill="1" applyBorder="1">
      <alignment vertical="center"/>
    </xf>
    <xf numFmtId="41" fontId="34" fillId="2" borderId="1" xfId="5" applyFont="1" applyFill="1" applyBorder="1" applyAlignment="1">
      <alignment horizontal="center" vertical="center"/>
    </xf>
    <xf numFmtId="41" fontId="34" fillId="2" borderId="1" xfId="5" applyFont="1" applyFill="1" applyBorder="1" applyAlignment="1">
      <alignment horizontal="center" vertical="top"/>
    </xf>
    <xf numFmtId="9" fontId="24" fillId="2" borderId="4" xfId="6" applyFont="1" applyFill="1" applyBorder="1">
      <alignment vertical="center"/>
    </xf>
    <xf numFmtId="9" fontId="34" fillId="2" borderId="4" xfId="6" applyFont="1" applyFill="1" applyBorder="1">
      <alignment vertical="center"/>
    </xf>
    <xf numFmtId="9" fontId="34" fillId="2" borderId="29" xfId="6" applyFont="1" applyFill="1" applyBorder="1">
      <alignment vertical="center"/>
    </xf>
    <xf numFmtId="0" fontId="36" fillId="3" borderId="1" xfId="4" applyFont="1" applyFill="1" applyBorder="1" applyAlignment="1">
      <alignment horizontal="left" vertical="center" wrapText="1"/>
    </xf>
    <xf numFmtId="0" fontId="39" fillId="0" borderId="1" xfId="7" applyFont="1" applyBorder="1" applyAlignment="1">
      <alignment vertical="center"/>
    </xf>
    <xf numFmtId="0" fontId="36" fillId="3" borderId="71" xfId="4" applyFont="1" applyFill="1" applyBorder="1" applyAlignment="1">
      <alignment horizontal="left" vertical="center" wrapText="1"/>
    </xf>
    <xf numFmtId="0" fontId="28" fillId="0" borderId="1" xfId="4" applyFont="1" applyBorder="1">
      <alignment vertical="center"/>
    </xf>
    <xf numFmtId="41" fontId="28" fillId="0" borderId="1" xfId="5" applyFont="1" applyBorder="1" applyAlignment="1">
      <alignment horizontal="left" vertical="center"/>
    </xf>
    <xf numFmtId="41" fontId="34" fillId="2" borderId="1" xfId="5" applyFont="1" applyFill="1" applyBorder="1" applyAlignment="1">
      <alignment horizontal="left" vertical="center"/>
    </xf>
    <xf numFmtId="41" fontId="32" fillId="0" borderId="1" xfId="5" applyFont="1" applyBorder="1" applyAlignment="1">
      <alignment horizontal="left" vertical="center" wrapText="1"/>
    </xf>
    <xf numFmtId="9" fontId="34" fillId="0" borderId="4" xfId="6" applyFont="1" applyFill="1" applyBorder="1">
      <alignment vertical="center"/>
    </xf>
    <xf numFmtId="9" fontId="28" fillId="0" borderId="4" xfId="6" applyFont="1" applyFill="1" applyBorder="1">
      <alignment vertical="center"/>
    </xf>
    <xf numFmtId="9" fontId="36" fillId="3" borderId="81" xfId="6" applyFont="1" applyFill="1" applyBorder="1" applyAlignment="1">
      <alignment horizontal="right" vertical="center" wrapText="1"/>
    </xf>
    <xf numFmtId="9" fontId="36" fillId="3" borderId="14" xfId="6" applyFont="1" applyFill="1" applyBorder="1" applyAlignment="1">
      <alignment horizontal="right" vertical="center" wrapText="1"/>
    </xf>
    <xf numFmtId="41" fontId="34" fillId="0" borderId="45" xfId="5" applyFont="1" applyBorder="1" applyAlignment="1">
      <alignment horizontal="center" vertical="top"/>
    </xf>
    <xf numFmtId="41" fontId="28" fillId="0" borderId="1" xfId="5" applyFont="1" applyBorder="1" applyAlignment="1">
      <alignment horizontal="center" vertical="top"/>
    </xf>
    <xf numFmtId="0" fontId="34" fillId="2" borderId="23" xfId="4" applyFont="1" applyFill="1" applyBorder="1" applyAlignment="1">
      <alignment horizontal="center" vertical="center"/>
    </xf>
    <xf numFmtId="0" fontId="34" fillId="2" borderId="20" xfId="4" applyFont="1" applyFill="1" applyBorder="1" applyAlignment="1">
      <alignment horizontal="center" vertical="center"/>
    </xf>
    <xf numFmtId="0" fontId="11" fillId="0" borderId="0" xfId="4" applyBorder="1" applyAlignment="1">
      <alignment horizontal="center" vertical="top"/>
    </xf>
    <xf numFmtId="0" fontId="11" fillId="0" borderId="0" xfId="4" applyBorder="1" applyAlignment="1">
      <alignment horizontal="center" vertical="center" wrapText="1"/>
    </xf>
    <xf numFmtId="41" fontId="0" fillId="0" borderId="0" xfId="5" applyFont="1" applyBorder="1">
      <alignment vertical="center"/>
    </xf>
    <xf numFmtId="178" fontId="0" fillId="0" borderId="0" xfId="5" applyNumberFormat="1" applyFont="1" applyBorder="1">
      <alignment vertical="center"/>
    </xf>
    <xf numFmtId="0" fontId="33" fillId="0" borderId="0" xfId="4" applyFont="1" applyBorder="1" applyAlignment="1">
      <alignment horizontal="left" vertical="center"/>
    </xf>
    <xf numFmtId="0" fontId="11" fillId="0" borderId="0" xfId="4" applyBorder="1" applyAlignment="1">
      <alignment horizontal="left" vertical="center"/>
    </xf>
    <xf numFmtId="180" fontId="11" fillId="0" borderId="0" xfId="4" applyNumberFormat="1" applyBorder="1" applyAlignment="1">
      <alignment vertical="center"/>
    </xf>
    <xf numFmtId="181" fontId="11" fillId="0" borderId="0" xfId="4" applyNumberFormat="1" applyBorder="1" applyAlignment="1">
      <alignment vertical="center"/>
    </xf>
    <xf numFmtId="0" fontId="11" fillId="0" borderId="36" xfId="4" applyBorder="1" applyAlignment="1">
      <alignment vertical="center"/>
    </xf>
    <xf numFmtId="0" fontId="11" fillId="0" borderId="35" xfId="4" applyBorder="1" applyAlignment="1">
      <alignment vertical="center"/>
    </xf>
    <xf numFmtId="0" fontId="28" fillId="3" borderId="82" xfId="4" applyFont="1" applyFill="1" applyBorder="1" applyAlignment="1">
      <alignment vertical="center"/>
    </xf>
    <xf numFmtId="3" fontId="11" fillId="0" borderId="35" xfId="4" applyNumberFormat="1" applyBorder="1" applyAlignment="1">
      <alignment vertical="center"/>
    </xf>
    <xf numFmtId="0" fontId="23" fillId="0" borderId="58" xfId="0" applyFont="1" applyBorder="1">
      <alignment vertical="center"/>
    </xf>
    <xf numFmtId="0" fontId="23" fillId="0" borderId="62" xfId="0" applyFont="1" applyBorder="1">
      <alignment vertical="center"/>
    </xf>
    <xf numFmtId="177" fontId="23" fillId="3" borderId="87" xfId="4" applyNumberFormat="1" applyFont="1" applyFill="1" applyBorder="1" applyAlignment="1">
      <alignment horizontal="right" vertical="center" wrapText="1"/>
    </xf>
    <xf numFmtId="0" fontId="23" fillId="0" borderId="35" xfId="0" applyFont="1" applyBorder="1">
      <alignment vertical="center"/>
    </xf>
    <xf numFmtId="177" fontId="23" fillId="3" borderId="88" xfId="4" applyNumberFormat="1" applyFont="1" applyFill="1" applyBorder="1" applyAlignment="1">
      <alignment horizontal="right" vertical="center" wrapText="1"/>
    </xf>
    <xf numFmtId="177" fontId="36" fillId="3" borderId="75" xfId="4" applyNumberFormat="1" applyFont="1" applyFill="1" applyBorder="1" applyAlignment="1">
      <alignment horizontal="right" vertical="center" wrapText="1"/>
    </xf>
    <xf numFmtId="177" fontId="36" fillId="0" borderId="89" xfId="7" applyNumberFormat="1" applyFont="1" applyBorder="1" applyAlignment="1">
      <alignment horizontal="right" vertical="center" wrapText="1"/>
    </xf>
    <xf numFmtId="177" fontId="36" fillId="0" borderId="90" xfId="7" applyNumberFormat="1" applyFont="1" applyBorder="1" applyAlignment="1">
      <alignment horizontal="right" vertical="center" wrapText="1"/>
    </xf>
    <xf numFmtId="177" fontId="36" fillId="3" borderId="91" xfId="7" applyNumberFormat="1" applyFont="1" applyFill="1" applyBorder="1" applyAlignment="1">
      <alignment horizontal="right" vertical="center" wrapText="1"/>
    </xf>
    <xf numFmtId="177" fontId="36" fillId="3" borderId="36" xfId="7" applyNumberFormat="1" applyFont="1" applyFill="1" applyBorder="1" applyAlignment="1">
      <alignment horizontal="right" vertical="center" wrapText="1"/>
    </xf>
    <xf numFmtId="177" fontId="36" fillId="3" borderId="58" xfId="7" applyNumberFormat="1" applyFont="1" applyFill="1" applyBorder="1" applyAlignment="1">
      <alignment horizontal="right" vertical="center" wrapText="1"/>
    </xf>
    <xf numFmtId="179" fontId="23" fillId="0" borderId="1" xfId="1" applyNumberFormat="1" applyFont="1" applyFill="1" applyBorder="1" applyAlignment="1">
      <alignment vertical="center"/>
    </xf>
    <xf numFmtId="179" fontId="24" fillId="2" borderId="6" xfId="1" applyNumberFormat="1" applyFont="1" applyFill="1" applyBorder="1" applyAlignment="1">
      <alignment vertical="center"/>
    </xf>
    <xf numFmtId="179" fontId="23" fillId="0" borderId="6" xfId="1" applyNumberFormat="1" applyFont="1" applyFill="1" applyBorder="1" applyAlignment="1">
      <alignment vertical="center"/>
    </xf>
    <xf numFmtId="0" fontId="11" fillId="0" borderId="6" xfId="4" applyBorder="1">
      <alignment vertical="center"/>
    </xf>
    <xf numFmtId="41" fontId="24" fillId="0" borderId="63" xfId="1" applyFont="1" applyFill="1" applyBorder="1" applyAlignment="1">
      <alignment vertical="center"/>
    </xf>
    <xf numFmtId="41" fontId="24" fillId="0" borderId="11" xfId="1" applyFont="1" applyFill="1" applyBorder="1" applyAlignment="1">
      <alignment vertical="center"/>
    </xf>
    <xf numFmtId="41" fontId="23" fillId="0" borderId="11" xfId="1" applyFont="1" applyFill="1" applyBorder="1" applyAlignment="1">
      <alignment vertical="center"/>
    </xf>
    <xf numFmtId="41" fontId="23" fillId="0" borderId="43" xfId="1" applyFont="1" applyFill="1" applyBorder="1" applyAlignment="1">
      <alignment vertical="center"/>
    </xf>
    <xf numFmtId="41" fontId="23" fillId="0" borderId="64" xfId="1" applyFont="1" applyFill="1" applyBorder="1" applyAlignment="1">
      <alignment vertical="center"/>
    </xf>
    <xf numFmtId="41" fontId="23" fillId="0" borderId="3" xfId="1" applyFont="1" applyFill="1" applyBorder="1" applyAlignment="1">
      <alignment vertical="center"/>
    </xf>
    <xf numFmtId="9" fontId="34" fillId="0" borderId="96" xfId="6" applyFont="1" applyFill="1" applyBorder="1">
      <alignment vertical="center"/>
    </xf>
    <xf numFmtId="9" fontId="34" fillId="0" borderId="95" xfId="6" applyFont="1" applyFill="1" applyBorder="1">
      <alignment vertical="center"/>
    </xf>
    <xf numFmtId="9" fontId="24" fillId="0" borderId="26" xfId="6" applyFont="1" applyFill="1" applyBorder="1">
      <alignment vertical="center"/>
    </xf>
    <xf numFmtId="0" fontId="11" fillId="0" borderId="2" xfId="4" applyBorder="1">
      <alignment vertical="center"/>
    </xf>
    <xf numFmtId="0" fontId="23" fillId="0" borderId="6" xfId="0" applyNumberFormat="1" applyFont="1" applyFill="1" applyBorder="1" applyAlignment="1">
      <alignment horizontal="center" vertical="center" wrapText="1"/>
    </xf>
    <xf numFmtId="0" fontId="24" fillId="0" borderId="30" xfId="0" applyNumberFormat="1" applyFont="1" applyFill="1" applyBorder="1" applyAlignment="1">
      <alignment vertical="center"/>
    </xf>
    <xf numFmtId="0" fontId="23" fillId="0" borderId="6" xfId="0" applyNumberFormat="1" applyFont="1" applyFill="1" applyBorder="1" applyAlignment="1">
      <alignment vertical="center" wrapText="1"/>
    </xf>
    <xf numFmtId="41" fontId="23" fillId="0" borderId="0" xfId="1" applyFont="1">
      <alignment vertical="center"/>
    </xf>
    <xf numFmtId="41" fontId="24" fillId="0" borderId="28" xfId="5" applyFont="1" applyFill="1" applyBorder="1">
      <alignment vertical="center"/>
    </xf>
    <xf numFmtId="41" fontId="24" fillId="0" borderId="97" xfId="5" applyFont="1" applyFill="1" applyBorder="1">
      <alignment vertical="center"/>
    </xf>
    <xf numFmtId="0" fontId="28" fillId="0" borderId="0" xfId="0" applyNumberFormat="1" applyFont="1" applyFill="1" applyBorder="1" applyAlignment="1">
      <alignment vertical="center"/>
    </xf>
    <xf numFmtId="41" fontId="28" fillId="0" borderId="64" xfId="1" applyFont="1" applyFill="1" applyBorder="1" applyAlignment="1">
      <alignment vertical="center"/>
    </xf>
    <xf numFmtId="41" fontId="28" fillId="0" borderId="3" xfId="1" applyFont="1" applyFill="1" applyBorder="1" applyAlignment="1">
      <alignment vertical="center"/>
    </xf>
    <xf numFmtId="41" fontId="23" fillId="0" borderId="0" xfId="1" applyFont="1" applyFill="1" applyBorder="1" applyAlignment="1">
      <alignment horizontal="left" vertical="center" wrapText="1"/>
    </xf>
    <xf numFmtId="41" fontId="23" fillId="0" borderId="0" xfId="1" applyFont="1" applyFill="1" applyBorder="1" applyAlignment="1">
      <alignment horizontal="left" vertical="center"/>
    </xf>
    <xf numFmtId="9" fontId="24" fillId="0" borderId="15" xfId="6" applyFont="1" applyFill="1" applyBorder="1">
      <alignment vertical="center"/>
    </xf>
    <xf numFmtId="41" fontId="24" fillId="0" borderId="66" xfId="5" applyFont="1" applyFill="1" applyBorder="1">
      <alignment vertical="center"/>
    </xf>
    <xf numFmtId="41" fontId="23" fillId="0" borderId="32" xfId="1" applyFont="1" applyFill="1" applyBorder="1" applyAlignment="1">
      <alignment horizontal="left" vertical="center"/>
    </xf>
    <xf numFmtId="41" fontId="23" fillId="0" borderId="16" xfId="1" applyFont="1" applyFill="1" applyBorder="1" applyAlignment="1">
      <alignment horizontal="left" vertical="center"/>
    </xf>
    <xf numFmtId="41" fontId="23" fillId="0" borderId="30" xfId="1" applyFont="1" applyFill="1" applyBorder="1" applyAlignment="1">
      <alignment horizontal="left" vertical="center"/>
    </xf>
    <xf numFmtId="41" fontId="23" fillId="0" borderId="32" xfId="1" applyFont="1" applyFill="1" applyBorder="1" applyAlignment="1">
      <alignment horizontal="left" vertical="center" wrapText="1"/>
    </xf>
    <xf numFmtId="41" fontId="23" fillId="0" borderId="16" xfId="1" applyFont="1" applyFill="1" applyBorder="1" applyAlignment="1">
      <alignment horizontal="left" vertical="center" wrapText="1"/>
    </xf>
    <xf numFmtId="41" fontId="24" fillId="0" borderId="30" xfId="1" applyFont="1" applyFill="1" applyBorder="1" applyAlignment="1">
      <alignment horizontal="left" vertical="center"/>
    </xf>
    <xf numFmtId="0" fontId="11" fillId="0" borderId="65" xfId="4" applyBorder="1">
      <alignment vertical="center"/>
    </xf>
    <xf numFmtId="0" fontId="11" fillId="0" borderId="4" xfId="4" applyBorder="1">
      <alignment vertical="center"/>
    </xf>
    <xf numFmtId="9" fontId="24" fillId="0" borderId="65" xfId="6" applyFont="1" applyFill="1" applyBorder="1">
      <alignment vertical="center"/>
    </xf>
    <xf numFmtId="9" fontId="24" fillId="0" borderId="29" xfId="6" applyNumberFormat="1" applyFont="1" applyFill="1" applyBorder="1">
      <alignment vertical="center"/>
    </xf>
    <xf numFmtId="9" fontId="24" fillId="0" borderId="65" xfId="6" applyNumberFormat="1" applyFont="1" applyFill="1" applyBorder="1">
      <alignment vertical="center"/>
    </xf>
    <xf numFmtId="0" fontId="23" fillId="0" borderId="43" xfId="0" applyNumberFormat="1" applyFont="1" applyFill="1" applyBorder="1" applyAlignment="1">
      <alignment vertical="center"/>
    </xf>
    <xf numFmtId="41" fontId="23" fillId="0" borderId="0" xfId="2" applyFont="1" applyFill="1" applyBorder="1" applyAlignment="1">
      <alignment horizontal="left" vertical="center"/>
    </xf>
    <xf numFmtId="9" fontId="24" fillId="0" borderId="29" xfId="8" applyNumberFormat="1" applyFont="1" applyFill="1" applyBorder="1">
      <alignment vertical="center"/>
    </xf>
    <xf numFmtId="179" fontId="23" fillId="0" borderId="6" xfId="2" applyNumberFormat="1" applyFont="1" applyFill="1" applyBorder="1" applyAlignment="1">
      <alignment vertical="center"/>
    </xf>
    <xf numFmtId="0" fontId="23" fillId="0" borderId="65" xfId="4" applyFont="1" applyBorder="1">
      <alignment vertical="center"/>
    </xf>
    <xf numFmtId="0" fontId="36" fillId="3" borderId="6" xfId="4" applyFont="1" applyFill="1" applyBorder="1" applyAlignment="1">
      <alignment horizontal="left" vertical="center" wrapText="1"/>
    </xf>
    <xf numFmtId="179" fontId="23" fillId="0" borderId="6" xfId="3" applyNumberFormat="1" applyFont="1" applyFill="1" applyBorder="1" applyAlignment="1">
      <alignment vertical="center"/>
    </xf>
    <xf numFmtId="179" fontId="23" fillId="0" borderId="2" xfId="3" applyNumberFormat="1" applyFont="1" applyFill="1" applyBorder="1" applyAlignment="1">
      <alignment vertical="center"/>
    </xf>
    <xf numFmtId="0" fontId="12" fillId="0" borderId="65" xfId="3" applyFont="1" applyFill="1" applyBorder="1">
      <alignment vertical="center"/>
    </xf>
    <xf numFmtId="9" fontId="24" fillId="0" borderId="4" xfId="6" applyNumberFormat="1" applyFont="1" applyFill="1" applyBorder="1">
      <alignment vertical="center"/>
    </xf>
    <xf numFmtId="0" fontId="25" fillId="0" borderId="30" xfId="2" applyNumberFormat="1" applyFont="1" applyFill="1" applyBorder="1" applyAlignment="1">
      <alignment horizontal="center" vertical="center"/>
    </xf>
    <xf numFmtId="0" fontId="36" fillId="3" borderId="101" xfId="4" applyFont="1" applyFill="1" applyBorder="1" applyAlignment="1">
      <alignment horizontal="left" vertical="center" wrapText="1"/>
    </xf>
    <xf numFmtId="41" fontId="23" fillId="0" borderId="40" xfId="2" applyFont="1" applyFill="1" applyBorder="1" applyAlignment="1">
      <alignment horizontal="left" vertical="center"/>
    </xf>
    <xf numFmtId="179" fontId="23" fillId="0" borderId="2" xfId="1" applyNumberFormat="1" applyFont="1" applyFill="1" applyBorder="1" applyAlignment="1">
      <alignment vertical="center"/>
    </xf>
    <xf numFmtId="0" fontId="23" fillId="0" borderId="33" xfId="0" applyNumberFormat="1" applyFont="1" applyFill="1" applyBorder="1" applyAlignment="1">
      <alignment vertical="center" wrapText="1"/>
    </xf>
    <xf numFmtId="9" fontId="24" fillId="0" borderId="17" xfId="6" applyNumberFormat="1" applyFont="1" applyFill="1" applyBorder="1">
      <alignment vertical="center"/>
    </xf>
    <xf numFmtId="0" fontId="23" fillId="0" borderId="16" xfId="2" applyNumberFormat="1" applyFont="1" applyFill="1" applyBorder="1" applyAlignment="1">
      <alignment horizontal="left" vertical="center" wrapText="1"/>
    </xf>
    <xf numFmtId="0" fontId="11" fillId="0" borderId="29" xfId="4" applyBorder="1">
      <alignment vertical="center"/>
    </xf>
    <xf numFmtId="179" fontId="23" fillId="0" borderId="1" xfId="3" applyNumberFormat="1" applyFont="1" applyFill="1" applyBorder="1" applyAlignment="1">
      <alignment vertical="center"/>
    </xf>
    <xf numFmtId="0" fontId="0" fillId="0" borderId="6" xfId="0" applyBorder="1">
      <alignment vertical="center"/>
    </xf>
    <xf numFmtId="0" fontId="23" fillId="0" borderId="6" xfId="0" applyFont="1" applyBorder="1">
      <alignment vertical="center"/>
    </xf>
    <xf numFmtId="0" fontId="23" fillId="0" borderId="80" xfId="0" applyFont="1" applyBorder="1">
      <alignment vertical="center"/>
    </xf>
    <xf numFmtId="0" fontId="0" fillId="0" borderId="65" xfId="0" applyBorder="1">
      <alignment vertical="center"/>
    </xf>
    <xf numFmtId="0" fontId="0" fillId="0" borderId="4" xfId="0" applyBorder="1">
      <alignment vertical="center"/>
    </xf>
    <xf numFmtId="49" fontId="23" fillId="4" borderId="1" xfId="4" applyNumberFormat="1" applyFont="1" applyFill="1" applyBorder="1" applyAlignment="1">
      <alignment horizontal="left" vertical="center" wrapText="1"/>
    </xf>
    <xf numFmtId="9" fontId="24" fillId="0" borderId="4" xfId="8" applyNumberFormat="1" applyFont="1" applyFill="1" applyBorder="1">
      <alignment vertical="center"/>
    </xf>
    <xf numFmtId="0" fontId="23" fillId="0" borderId="102" xfId="0" applyFont="1" applyBorder="1">
      <alignment vertical="center"/>
    </xf>
    <xf numFmtId="0" fontId="23" fillId="0" borderId="5" xfId="0" applyNumberFormat="1" applyFont="1" applyFill="1" applyBorder="1" applyAlignment="1">
      <alignment vertical="center"/>
    </xf>
    <xf numFmtId="0" fontId="23" fillId="0" borderId="3" xfId="0" applyNumberFormat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36" fillId="3" borderId="1" xfId="4" applyFont="1" applyFill="1" applyBorder="1" applyAlignment="1">
      <alignment vertical="center" wrapText="1"/>
    </xf>
    <xf numFmtId="9" fontId="24" fillId="0" borderId="17" xfId="8" applyNumberFormat="1" applyFont="1" applyFill="1" applyBorder="1">
      <alignment vertical="center"/>
    </xf>
    <xf numFmtId="0" fontId="23" fillId="0" borderId="30" xfId="3" applyNumberFormat="1" applyFont="1" applyFill="1" applyBorder="1" applyAlignment="1">
      <alignment vertical="center"/>
    </xf>
    <xf numFmtId="0" fontId="23" fillId="0" borderId="64" xfId="0" applyNumberFormat="1" applyFont="1" applyFill="1" applyBorder="1" applyAlignment="1">
      <alignment vertical="center"/>
    </xf>
    <xf numFmtId="179" fontId="23" fillId="0" borderId="65" xfId="0" applyNumberFormat="1" applyFont="1" applyFill="1" applyBorder="1" applyAlignment="1">
      <alignment vertical="center"/>
    </xf>
    <xf numFmtId="0" fontId="23" fillId="0" borderId="12" xfId="0" applyFont="1" applyBorder="1">
      <alignment vertical="center"/>
    </xf>
    <xf numFmtId="0" fontId="11" fillId="0" borderId="0" xfId="4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77" fontId="36" fillId="3" borderId="0" xfId="7" applyNumberFormat="1" applyFont="1" applyFill="1" applyBorder="1" applyAlignment="1">
      <alignment horizontal="right" vertical="center" wrapText="1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9" fontId="24" fillId="2" borderId="21" xfId="6" applyFont="1" applyFill="1" applyBorder="1">
      <alignment vertical="center"/>
    </xf>
    <xf numFmtId="41" fontId="24" fillId="2" borderId="28" xfId="5" applyFont="1" applyFill="1" applyBorder="1">
      <alignment vertical="center"/>
    </xf>
    <xf numFmtId="9" fontId="24" fillId="2" borderId="35" xfId="6" applyFont="1" applyFill="1" applyBorder="1">
      <alignment vertical="center"/>
    </xf>
    <xf numFmtId="0" fontId="23" fillId="2" borderId="17" xfId="0" applyNumberFormat="1" applyFont="1" applyFill="1" applyBorder="1" applyAlignment="1">
      <alignment vertical="center"/>
    </xf>
    <xf numFmtId="0" fontId="23" fillId="2" borderId="11" xfId="0" applyNumberFormat="1" applyFont="1" applyFill="1" applyBorder="1" applyAlignment="1">
      <alignment vertical="center"/>
    </xf>
    <xf numFmtId="41" fontId="24" fillId="2" borderId="97" xfId="5" applyFont="1" applyFill="1" applyBorder="1">
      <alignment vertical="center"/>
    </xf>
    <xf numFmtId="9" fontId="24" fillId="2" borderId="65" xfId="6" applyFont="1" applyFill="1" applyBorder="1">
      <alignment vertical="center"/>
    </xf>
    <xf numFmtId="179" fontId="24" fillId="2" borderId="1" xfId="1" applyNumberFormat="1" applyFont="1" applyFill="1" applyBorder="1" applyAlignment="1">
      <alignment vertical="center"/>
    </xf>
    <xf numFmtId="9" fontId="24" fillId="2" borderId="29" xfId="6" applyFont="1" applyFill="1" applyBorder="1">
      <alignment vertical="center"/>
    </xf>
    <xf numFmtId="0" fontId="24" fillId="2" borderId="45" xfId="0" applyNumberFormat="1" applyFont="1" applyFill="1" applyBorder="1" applyAlignment="1">
      <alignment vertical="center"/>
    </xf>
    <xf numFmtId="0" fontId="24" fillId="2" borderId="1" xfId="0" applyNumberFormat="1" applyFont="1" applyFill="1" applyBorder="1" applyAlignment="1">
      <alignment vertical="center" wrapText="1"/>
    </xf>
    <xf numFmtId="179" fontId="24" fillId="2" borderId="2" xfId="0" applyNumberFormat="1" applyFont="1" applyFill="1" applyBorder="1" applyAlignment="1">
      <alignment vertical="center"/>
    </xf>
    <xf numFmtId="9" fontId="24" fillId="2" borderId="4" xfId="8" applyNumberFormat="1" applyFont="1" applyFill="1" applyBorder="1">
      <alignment vertical="center"/>
    </xf>
    <xf numFmtId="179" fontId="24" fillId="2" borderId="6" xfId="0" applyNumberFormat="1" applyFont="1" applyFill="1" applyBorder="1" applyAlignment="1">
      <alignment vertical="center"/>
    </xf>
    <xf numFmtId="179" fontId="10" fillId="0" borderId="2" xfId="5" applyNumberFormat="1" applyFont="1" applyBorder="1">
      <alignment vertical="center"/>
    </xf>
    <xf numFmtId="179" fontId="34" fillId="2" borderId="2" xfId="5" applyNumberFormat="1" applyFont="1" applyFill="1" applyBorder="1">
      <alignment vertical="center"/>
    </xf>
    <xf numFmtId="179" fontId="24" fillId="2" borderId="2" xfId="5" applyNumberFormat="1" applyFont="1" applyFill="1" applyBorder="1">
      <alignment vertical="center"/>
    </xf>
    <xf numFmtId="179" fontId="37" fillId="2" borderId="2" xfId="4" applyNumberFormat="1" applyFont="1" applyFill="1" applyBorder="1" applyAlignment="1">
      <alignment vertical="center" wrapText="1"/>
    </xf>
    <xf numFmtId="179" fontId="36" fillId="0" borderId="73" xfId="7" applyNumberFormat="1" applyFont="1" applyBorder="1" applyAlignment="1">
      <alignment horizontal="right" vertical="center" wrapText="1"/>
    </xf>
    <xf numFmtId="179" fontId="36" fillId="3" borderId="74" xfId="7" applyNumberFormat="1" applyFont="1" applyFill="1" applyBorder="1" applyAlignment="1">
      <alignment horizontal="right" vertical="center" wrapText="1"/>
    </xf>
    <xf numFmtId="179" fontId="36" fillId="3" borderId="1" xfId="7" applyNumberFormat="1" applyFont="1" applyFill="1" applyBorder="1" applyAlignment="1">
      <alignment horizontal="right" vertical="center" wrapText="1"/>
    </xf>
    <xf numFmtId="179" fontId="36" fillId="3" borderId="11" xfId="7" applyNumberFormat="1" applyFont="1" applyFill="1" applyBorder="1" applyAlignment="1">
      <alignment horizontal="right" vertical="center" wrapText="1"/>
    </xf>
    <xf numFmtId="179" fontId="37" fillId="2" borderId="71" xfId="4" applyNumberFormat="1" applyFont="1" applyFill="1" applyBorder="1" applyAlignment="1">
      <alignment horizontal="right" vertical="center" wrapText="1"/>
    </xf>
    <xf numFmtId="179" fontId="24" fillId="2" borderId="6" xfId="5" applyNumberFormat="1" applyFont="1" applyFill="1" applyBorder="1">
      <alignment vertical="center"/>
    </xf>
    <xf numFmtId="179" fontId="24" fillId="2" borderId="97" xfId="5" applyNumberFormat="1" applyFont="1" applyFill="1" applyBorder="1">
      <alignment vertical="center"/>
    </xf>
    <xf numFmtId="179" fontId="24" fillId="0" borderId="28" xfId="5" applyNumberFormat="1" applyFont="1" applyFill="1" applyBorder="1">
      <alignment vertical="center"/>
    </xf>
    <xf numFmtId="179" fontId="11" fillId="0" borderId="6" xfId="4" applyNumberFormat="1" applyBorder="1">
      <alignment vertical="center"/>
    </xf>
    <xf numFmtId="179" fontId="11" fillId="0" borderId="2" xfId="4" applyNumberFormat="1" applyBorder="1">
      <alignment vertical="center"/>
    </xf>
    <xf numFmtId="179" fontId="24" fillId="0" borderId="1" xfId="5" applyNumberFormat="1" applyFont="1" applyFill="1" applyBorder="1">
      <alignment vertical="center"/>
    </xf>
    <xf numFmtId="179" fontId="24" fillId="0" borderId="6" xfId="5" applyNumberFormat="1" applyFont="1" applyFill="1" applyBorder="1">
      <alignment vertical="center"/>
    </xf>
    <xf numFmtId="179" fontId="23" fillId="0" borderId="6" xfId="4" applyNumberFormat="1" applyFont="1" applyBorder="1">
      <alignment vertical="center"/>
    </xf>
    <xf numFmtId="179" fontId="24" fillId="0" borderId="2" xfId="5" applyNumberFormat="1" applyFont="1" applyFill="1" applyBorder="1">
      <alignment vertical="center"/>
    </xf>
    <xf numFmtId="179" fontId="0" fillId="0" borderId="6" xfId="0" applyNumberFormat="1" applyBorder="1">
      <alignment vertical="center"/>
    </xf>
    <xf numFmtId="179" fontId="23" fillId="0" borderId="6" xfId="0" applyNumberFormat="1" applyFont="1" applyBorder="1">
      <alignment vertical="center"/>
    </xf>
    <xf numFmtId="179" fontId="23" fillId="0" borderId="2" xfId="0" applyNumberFormat="1" applyFont="1" applyBorder="1">
      <alignment vertical="center"/>
    </xf>
    <xf numFmtId="179" fontId="11" fillId="0" borderId="1" xfId="4" applyNumberFormat="1" applyBorder="1">
      <alignment vertical="center"/>
    </xf>
    <xf numFmtId="179" fontId="0" fillId="0" borderId="2" xfId="0" applyNumberFormat="1" applyBorder="1">
      <alignment vertical="center"/>
    </xf>
    <xf numFmtId="179" fontId="12" fillId="0" borderId="6" xfId="3" applyNumberFormat="1" applyFont="1" applyFill="1" applyBorder="1">
      <alignment vertical="center"/>
    </xf>
    <xf numFmtId="179" fontId="12" fillId="0" borderId="0" xfId="3" applyNumberFormat="1" applyFont="1" applyFill="1">
      <alignment vertical="center"/>
    </xf>
    <xf numFmtId="179" fontId="23" fillId="0" borderId="0" xfId="0" applyNumberFormat="1" applyFont="1" applyFill="1" applyBorder="1" applyAlignment="1">
      <alignment vertical="center"/>
    </xf>
    <xf numFmtId="0" fontId="23" fillId="0" borderId="32" xfId="1" applyNumberFormat="1" applyFont="1" applyFill="1" applyBorder="1" applyAlignment="1">
      <alignment horizontal="center" vertical="center" wrapText="1"/>
    </xf>
    <xf numFmtId="179" fontId="23" fillId="0" borderId="39" xfId="0" applyNumberFormat="1" applyFont="1" applyFill="1" applyBorder="1" applyAlignment="1">
      <alignment vertical="center"/>
    </xf>
    <xf numFmtId="179" fontId="23" fillId="0" borderId="26" xfId="0" applyNumberFormat="1" applyFont="1" applyFill="1" applyBorder="1" applyAlignment="1">
      <alignment vertical="center"/>
    </xf>
    <xf numFmtId="179" fontId="23" fillId="0" borderId="25" xfId="0" applyNumberFormat="1" applyFont="1" applyFill="1" applyBorder="1" applyAlignment="1">
      <alignment vertical="center"/>
    </xf>
    <xf numFmtId="0" fontId="47" fillId="0" borderId="6" xfId="4" applyFont="1" applyBorder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3" fillId="0" borderId="53" xfId="0" applyFont="1" applyBorder="1" applyAlignment="1">
      <alignment vertical="center" wrapText="1"/>
    </xf>
    <xf numFmtId="3" fontId="23" fillId="0" borderId="0" xfId="0" applyNumberFormat="1" applyFont="1" applyBorder="1">
      <alignment vertical="center"/>
    </xf>
    <xf numFmtId="3" fontId="23" fillId="0" borderId="32" xfId="0" applyNumberFormat="1" applyFont="1" applyBorder="1">
      <alignment vertical="center"/>
    </xf>
    <xf numFmtId="41" fontId="23" fillId="0" borderId="32" xfId="1" applyFont="1" applyFill="1" applyBorder="1" applyAlignment="1">
      <alignment vertical="center"/>
    </xf>
    <xf numFmtId="41" fontId="28" fillId="0" borderId="0" xfId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center" vertical="center"/>
    </xf>
    <xf numFmtId="179" fontId="24" fillId="2" borderId="1" xfId="0" applyNumberFormat="1" applyFont="1" applyFill="1" applyBorder="1">
      <alignment vertical="center"/>
    </xf>
    <xf numFmtId="179" fontId="23" fillId="0" borderId="1" xfId="0" applyNumberFormat="1" applyFont="1" applyBorder="1">
      <alignment vertical="center"/>
    </xf>
    <xf numFmtId="179" fontId="23" fillId="0" borderId="28" xfId="0" applyNumberFormat="1" applyFont="1" applyBorder="1">
      <alignment vertical="center"/>
    </xf>
    <xf numFmtId="179" fontId="23" fillId="0" borderId="1" xfId="3" applyNumberFormat="1" applyFont="1" applyBorder="1">
      <alignment vertical="center"/>
    </xf>
    <xf numFmtId="0" fontId="34" fillId="2" borderId="47" xfId="4" applyFont="1" applyFill="1" applyBorder="1" applyAlignment="1">
      <alignment horizontal="center" vertical="center"/>
    </xf>
    <xf numFmtId="0" fontId="23" fillId="0" borderId="0" xfId="3" applyFont="1" applyAlignment="1">
      <alignment vertical="center" wrapText="1"/>
    </xf>
    <xf numFmtId="0" fontId="23" fillId="0" borderId="16" xfId="3" applyFont="1" applyBorder="1" applyAlignment="1">
      <alignment vertical="center" wrapText="1"/>
    </xf>
    <xf numFmtId="0" fontId="23" fillId="0" borderId="12" xfId="3" applyFont="1" applyBorder="1">
      <alignment vertical="center"/>
    </xf>
    <xf numFmtId="0" fontId="23" fillId="0" borderId="6" xfId="3" applyFont="1" applyBorder="1">
      <alignment vertical="center"/>
    </xf>
    <xf numFmtId="0" fontId="12" fillId="0" borderId="0" xfId="3">
      <alignment vertical="center"/>
    </xf>
    <xf numFmtId="0" fontId="23" fillId="0" borderId="25" xfId="0" applyNumberFormat="1" applyFont="1" applyFill="1" applyBorder="1" applyAlignment="1">
      <alignment vertical="center"/>
    </xf>
    <xf numFmtId="0" fontId="36" fillId="3" borderId="104" xfId="4" applyFont="1" applyFill="1" applyBorder="1" applyAlignment="1">
      <alignment horizontal="left" vertical="center" wrapText="1"/>
    </xf>
    <xf numFmtId="9" fontId="24" fillId="0" borderId="4" xfId="8" applyFont="1" applyFill="1" applyBorder="1">
      <alignment vertical="center"/>
    </xf>
    <xf numFmtId="41" fontId="23" fillId="0" borderId="64" xfId="2" applyFont="1" applyFill="1" applyBorder="1" applyAlignment="1">
      <alignment horizontal="left" vertical="center" wrapText="1"/>
    </xf>
    <xf numFmtId="176" fontId="7" fillId="0" borderId="67" xfId="5" applyNumberFormat="1" applyFont="1" applyFill="1" applyBorder="1">
      <alignment vertical="center"/>
    </xf>
    <xf numFmtId="9" fontId="7" fillId="0" borderId="68" xfId="6" applyFont="1" applyFill="1" applyBorder="1">
      <alignment vertical="center"/>
    </xf>
    <xf numFmtId="9" fontId="7" fillId="0" borderId="96" xfId="6" applyFont="1" applyFill="1" applyBorder="1">
      <alignment vertical="center"/>
    </xf>
    <xf numFmtId="177" fontId="37" fillId="0" borderId="67" xfId="4" applyNumberFormat="1" applyFont="1" applyBorder="1" applyAlignment="1">
      <alignment horizontal="right" vertical="center" wrapText="1"/>
    </xf>
    <xf numFmtId="176" fontId="7" fillId="0" borderId="6" xfId="5" applyNumberFormat="1" applyFont="1" applyFill="1" applyBorder="1">
      <alignment vertical="center"/>
    </xf>
    <xf numFmtId="9" fontId="7" fillId="0" borderId="26" xfId="6" applyFont="1" applyFill="1" applyBorder="1">
      <alignment vertical="center"/>
    </xf>
    <xf numFmtId="177" fontId="37" fillId="0" borderId="67" xfId="4" applyNumberFormat="1" applyFont="1" applyBorder="1" applyAlignment="1">
      <alignment vertical="center" wrapText="1"/>
    </xf>
    <xf numFmtId="176" fontId="7" fillId="0" borderId="94" xfId="5" applyNumberFormat="1" applyFont="1" applyFill="1" applyBorder="1">
      <alignment vertical="center"/>
    </xf>
    <xf numFmtId="179" fontId="23" fillId="2" borderId="1" xfId="0" applyNumberFormat="1" applyFont="1" applyFill="1" applyBorder="1">
      <alignment vertical="center"/>
    </xf>
    <xf numFmtId="9" fontId="24" fillId="0" borderId="29" xfId="6" applyFont="1" applyFill="1" applyBorder="1">
      <alignment vertical="center"/>
    </xf>
    <xf numFmtId="9" fontId="24" fillId="0" borderId="17" xfId="8" applyFont="1" applyFill="1" applyBorder="1">
      <alignment vertical="center"/>
    </xf>
    <xf numFmtId="41" fontId="21" fillId="0" borderId="60" xfId="1" applyFont="1" applyFill="1" applyBorder="1">
      <alignment vertical="center"/>
    </xf>
    <xf numFmtId="41" fontId="21" fillId="0" borderId="53" xfId="1" applyFont="1" applyFill="1" applyBorder="1">
      <alignment vertical="center"/>
    </xf>
    <xf numFmtId="41" fontId="22" fillId="0" borderId="53" xfId="1" applyFont="1" applyFill="1" applyBorder="1">
      <alignment vertical="center"/>
    </xf>
    <xf numFmtId="41" fontId="48" fillId="0" borderId="61" xfId="1" applyFont="1" applyFill="1" applyBorder="1" applyAlignment="1">
      <alignment vertical="center"/>
    </xf>
    <xf numFmtId="41" fontId="48" fillId="0" borderId="60" xfId="1" applyFont="1" applyFill="1" applyBorder="1" applyAlignment="1">
      <alignment vertical="center"/>
    </xf>
    <xf numFmtId="41" fontId="22" fillId="0" borderId="60" xfId="1" applyFont="1" applyFill="1" applyBorder="1">
      <alignment vertical="center"/>
    </xf>
    <xf numFmtId="41" fontId="30" fillId="0" borderId="60" xfId="1" applyFont="1" applyFill="1" applyBorder="1" applyAlignment="1">
      <alignment vertical="center" wrapText="1"/>
    </xf>
    <xf numFmtId="41" fontId="30" fillId="0" borderId="60" xfId="1" applyFont="1" applyFill="1" applyBorder="1">
      <alignment vertical="center"/>
    </xf>
    <xf numFmtId="41" fontId="30" fillId="0" borderId="60" xfId="1" applyFont="1" applyBorder="1">
      <alignment vertical="center"/>
    </xf>
    <xf numFmtId="41" fontId="22" fillId="0" borderId="60" xfId="1" applyFont="1" applyBorder="1">
      <alignment vertical="center"/>
    </xf>
    <xf numFmtId="41" fontId="50" fillId="0" borderId="60" xfId="1" applyFont="1" applyFill="1" applyBorder="1">
      <alignment vertical="center"/>
    </xf>
    <xf numFmtId="41" fontId="50" fillId="0" borderId="60" xfId="1" applyFont="1" applyBorder="1">
      <alignment vertical="center"/>
    </xf>
    <xf numFmtId="41" fontId="22" fillId="0" borderId="0" xfId="1" applyFont="1">
      <alignment vertical="center"/>
    </xf>
    <xf numFmtId="0" fontId="23" fillId="0" borderId="32" xfId="1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horizontal="left" vertical="center" wrapText="1"/>
    </xf>
    <xf numFmtId="41" fontId="22" fillId="0" borderId="60" xfId="1" applyFont="1" applyFill="1" applyBorder="1" applyAlignment="1">
      <alignment vertical="center"/>
    </xf>
    <xf numFmtId="0" fontId="23" fillId="0" borderId="43" xfId="0" applyNumberFormat="1" applyFont="1" applyFill="1" applyBorder="1" applyAlignment="1">
      <alignment vertical="center" wrapText="1"/>
    </xf>
    <xf numFmtId="41" fontId="28" fillId="0" borderId="11" xfId="1" applyFont="1" applyFill="1" applyBorder="1" applyAlignment="1">
      <alignment vertical="center"/>
    </xf>
    <xf numFmtId="41" fontId="50" fillId="0" borderId="60" xfId="1" quotePrefix="1" applyFont="1" applyBorder="1">
      <alignment vertical="center"/>
    </xf>
    <xf numFmtId="41" fontId="28" fillId="0" borderId="30" xfId="1" applyFont="1" applyFill="1" applyBorder="1" applyAlignment="1">
      <alignment horizontal="left" vertical="center"/>
    </xf>
    <xf numFmtId="0" fontId="49" fillId="0" borderId="30" xfId="0" applyNumberFormat="1" applyFont="1" applyFill="1" applyBorder="1" applyAlignment="1">
      <alignment horizontal="center" vertical="center"/>
    </xf>
    <xf numFmtId="41" fontId="28" fillId="0" borderId="30" xfId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horizontal="center" vertical="center"/>
    </xf>
    <xf numFmtId="41" fontId="28" fillId="0" borderId="0" xfId="1" applyFont="1" applyFill="1" applyBorder="1" applyAlignment="1">
      <alignment vertical="center"/>
    </xf>
    <xf numFmtId="41" fontId="28" fillId="0" borderId="60" xfId="1" applyFont="1" applyBorder="1" applyAlignment="1">
      <alignment vertical="center"/>
    </xf>
    <xf numFmtId="0" fontId="27" fillId="3" borderId="6" xfId="4" applyFont="1" applyFill="1" applyBorder="1" applyAlignment="1">
      <alignment horizontal="left" vertical="center" wrapText="1"/>
    </xf>
    <xf numFmtId="0" fontId="23" fillId="0" borderId="12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3" fillId="0" borderId="6" xfId="0" applyNumberFormat="1" applyFont="1" applyFill="1" applyBorder="1" applyAlignment="1">
      <alignment vertical="center" wrapText="1"/>
    </xf>
    <xf numFmtId="179" fontId="23" fillId="0" borderId="6" xfId="2" applyNumberFormat="1" applyFont="1" applyFill="1" applyBorder="1" applyAlignment="1">
      <alignment vertical="center"/>
    </xf>
    <xf numFmtId="41" fontId="22" fillId="0" borderId="60" xfId="1" applyFont="1" applyFill="1" applyBorder="1">
      <alignment vertical="center"/>
    </xf>
    <xf numFmtId="179" fontId="24" fillId="0" borderId="17" xfId="5" applyNumberFormat="1" applyFont="1" applyFill="1" applyBorder="1">
      <alignment vertical="center"/>
    </xf>
    <xf numFmtId="0" fontId="36" fillId="3" borderId="28" xfId="4" applyFont="1" applyFill="1" applyBorder="1" applyAlignment="1">
      <alignment horizontal="left" vertical="center" wrapText="1"/>
    </xf>
    <xf numFmtId="179" fontId="12" fillId="0" borderId="16" xfId="3" applyNumberFormat="1" applyFont="1" applyFill="1" applyBorder="1">
      <alignment vertical="center"/>
    </xf>
    <xf numFmtId="0" fontId="12" fillId="0" borderId="4" xfId="3" applyFont="1" applyFill="1" applyBorder="1">
      <alignment vertical="center"/>
    </xf>
    <xf numFmtId="177" fontId="37" fillId="0" borderId="6" xfId="4" applyNumberFormat="1" applyFont="1" applyBorder="1" applyAlignment="1">
      <alignment horizontal="right" vertical="center" wrapText="1"/>
    </xf>
    <xf numFmtId="9" fontId="34" fillId="0" borderId="26" xfId="6" applyFont="1" applyFill="1" applyBorder="1">
      <alignment vertical="center"/>
    </xf>
    <xf numFmtId="41" fontId="23" fillId="0" borderId="40" xfId="1" applyFont="1" applyFill="1" applyBorder="1" applyAlignment="1">
      <alignment horizontal="left" vertical="center"/>
    </xf>
    <xf numFmtId="3" fontId="23" fillId="0" borderId="43" xfId="0" applyNumberFormat="1" applyFont="1" applyBorder="1" applyAlignment="1">
      <alignment horizontal="right" vertical="center" wrapText="1"/>
    </xf>
    <xf numFmtId="3" fontId="23" fillId="0" borderId="64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3" fillId="0" borderId="32" xfId="1" applyNumberFormat="1" applyFont="1" applyFill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center" vertical="center"/>
    </xf>
    <xf numFmtId="0" fontId="23" fillId="0" borderId="16" xfId="1" applyNumberFormat="1" applyFont="1" applyFill="1" applyBorder="1" applyAlignment="1">
      <alignment horizontal="center" vertical="center"/>
    </xf>
    <xf numFmtId="0" fontId="23" fillId="0" borderId="0" xfId="2" applyNumberFormat="1" applyFont="1" applyFill="1" applyBorder="1" applyAlignment="1">
      <alignment horizontal="left" vertical="center" wrapText="1"/>
    </xf>
    <xf numFmtId="0" fontId="25" fillId="0" borderId="16" xfId="1" applyNumberFormat="1" applyFont="1" applyFill="1" applyBorder="1" applyAlignment="1">
      <alignment horizontal="center" vertical="center"/>
    </xf>
    <xf numFmtId="3" fontId="22" fillId="0" borderId="11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3" fontId="23" fillId="0" borderId="0" xfId="0" applyNumberFormat="1" applyFont="1" applyAlignment="1">
      <alignment vertical="center" wrapText="1"/>
    </xf>
    <xf numFmtId="0" fontId="23" fillId="0" borderId="32" xfId="0" applyFont="1" applyBorder="1">
      <alignment vertical="center"/>
    </xf>
    <xf numFmtId="0" fontId="46" fillId="0" borderId="32" xfId="0" applyFont="1" applyBorder="1" applyAlignment="1">
      <alignment vertical="center" wrapText="1"/>
    </xf>
    <xf numFmtId="0" fontId="23" fillId="0" borderId="32" xfId="0" applyFont="1" applyBorder="1" applyAlignment="1">
      <alignment horizontal="left" vertical="center" wrapText="1"/>
    </xf>
    <xf numFmtId="0" fontId="12" fillId="0" borderId="12" xfId="0" applyFont="1" applyBorder="1">
      <alignment vertical="center"/>
    </xf>
    <xf numFmtId="0" fontId="23" fillId="0" borderId="16" xfId="0" applyFont="1" applyBorder="1" applyAlignment="1">
      <alignment horizontal="justify" vertical="center"/>
    </xf>
    <xf numFmtId="3" fontId="22" fillId="0" borderId="3" xfId="0" applyNumberFormat="1" applyFont="1" applyBorder="1" applyAlignment="1">
      <alignment horizontal="right" vertical="center"/>
    </xf>
    <xf numFmtId="0" fontId="23" fillId="3" borderId="1" xfId="4" applyFont="1" applyFill="1" applyBorder="1" applyAlignment="1">
      <alignment horizontal="left" vertical="center" wrapText="1"/>
    </xf>
    <xf numFmtId="0" fontId="49" fillId="0" borderId="0" xfId="2" applyNumberFormat="1" applyFont="1" applyFill="1" applyBorder="1" applyAlignment="1">
      <alignment horizontal="center" vertical="center"/>
    </xf>
    <xf numFmtId="0" fontId="28" fillId="0" borderId="0" xfId="3" applyFont="1" applyAlignment="1">
      <alignment vertical="center" wrapText="1"/>
    </xf>
    <xf numFmtId="41" fontId="28" fillId="0" borderId="64" xfId="2" applyFont="1" applyFill="1" applyBorder="1" applyAlignment="1">
      <alignment vertical="center"/>
    </xf>
    <xf numFmtId="0" fontId="52" fillId="0" borderId="6" xfId="0" applyNumberFormat="1" applyFont="1" applyFill="1" applyBorder="1" applyAlignment="1">
      <alignment vertical="center"/>
    </xf>
    <xf numFmtId="0" fontId="52" fillId="0" borderId="12" xfId="0" applyNumberFormat="1" applyFont="1" applyFill="1" applyBorder="1" applyAlignment="1">
      <alignment vertical="center"/>
    </xf>
    <xf numFmtId="41" fontId="53" fillId="0" borderId="60" xfId="1" applyFont="1" applyFill="1" applyBorder="1">
      <alignment vertical="center"/>
    </xf>
    <xf numFmtId="0" fontId="54" fillId="0" borderId="0" xfId="0" applyFont="1" applyFill="1">
      <alignment vertical="center"/>
    </xf>
    <xf numFmtId="0" fontId="52" fillId="0" borderId="25" xfId="0" applyNumberFormat="1" applyFont="1" applyFill="1" applyBorder="1" applyAlignment="1">
      <alignment vertical="center"/>
    </xf>
    <xf numFmtId="41" fontId="53" fillId="0" borderId="60" xfId="1" applyFont="1" applyFill="1" applyBorder="1" applyAlignment="1">
      <alignment vertical="center" wrapText="1"/>
    </xf>
    <xf numFmtId="179" fontId="27" fillId="0" borderId="0" xfId="2" applyNumberFormat="1" applyFont="1" applyFill="1" applyBorder="1" applyAlignment="1">
      <alignment horizontal="left" vertical="center" wrapText="1"/>
    </xf>
    <xf numFmtId="41" fontId="27" fillId="0" borderId="6" xfId="2" applyFont="1" applyFill="1" applyBorder="1" applyAlignment="1">
      <alignment horizontal="left" vertical="center" wrapText="1"/>
    </xf>
    <xf numFmtId="179" fontId="27" fillId="0" borderId="2" xfId="0" applyNumberFormat="1" applyFont="1" applyFill="1" applyBorder="1" applyAlignment="1">
      <alignment vertical="center"/>
    </xf>
    <xf numFmtId="179" fontId="27" fillId="0" borderId="6" xfId="0" applyNumberFormat="1" applyFont="1" applyFill="1" applyBorder="1" applyAlignment="1">
      <alignment vertical="center"/>
    </xf>
    <xf numFmtId="179" fontId="56" fillId="0" borderId="28" xfId="5" applyNumberFormat="1" applyFont="1" applyFill="1" applyBorder="1">
      <alignment vertical="center"/>
    </xf>
    <xf numFmtId="9" fontId="56" fillId="0" borderId="15" xfId="6" applyNumberFormat="1" applyFont="1" applyFill="1" applyBorder="1">
      <alignment vertical="center"/>
    </xf>
    <xf numFmtId="179" fontId="56" fillId="0" borderId="6" xfId="5" applyNumberFormat="1" applyFont="1" applyFill="1" applyBorder="1">
      <alignment vertical="center"/>
    </xf>
    <xf numFmtId="9" fontId="56" fillId="0" borderId="65" xfId="6" applyNumberFormat="1" applyFont="1" applyFill="1" applyBorder="1">
      <alignment vertical="center"/>
    </xf>
    <xf numFmtId="41" fontId="27" fillId="0" borderId="3" xfId="2" applyFont="1" applyFill="1" applyBorder="1" applyAlignment="1">
      <alignment vertical="center"/>
    </xf>
    <xf numFmtId="0" fontId="27" fillId="0" borderId="6" xfId="0" applyFont="1" applyBorder="1">
      <alignment vertical="center"/>
    </xf>
    <xf numFmtId="0" fontId="27" fillId="0" borderId="2" xfId="0" applyFont="1" applyBorder="1">
      <alignment vertical="center"/>
    </xf>
    <xf numFmtId="179" fontId="55" fillId="0" borderId="6" xfId="4" applyNumberFormat="1" applyFont="1" applyBorder="1">
      <alignment vertical="center"/>
    </xf>
    <xf numFmtId="0" fontId="55" fillId="0" borderId="65" xfId="4" applyFont="1" applyBorder="1">
      <alignment vertical="center"/>
    </xf>
    <xf numFmtId="179" fontId="27" fillId="0" borderId="67" xfId="0" applyNumberFormat="1" applyFont="1" applyFill="1" applyBorder="1" applyAlignment="1">
      <alignment vertical="center"/>
    </xf>
    <xf numFmtId="0" fontId="55" fillId="0" borderId="4" xfId="4" applyFont="1" applyBorder="1">
      <alignment vertical="center"/>
    </xf>
    <xf numFmtId="0" fontId="27" fillId="0" borderId="16" xfId="3" applyFont="1" applyBorder="1" applyAlignment="1">
      <alignment vertical="center" wrapText="1"/>
    </xf>
    <xf numFmtId="179" fontId="27" fillId="0" borderId="6" xfId="3" applyNumberFormat="1" applyFont="1" applyBorder="1">
      <alignment vertical="center"/>
    </xf>
    <xf numFmtId="179" fontId="55" fillId="0" borderId="25" xfId="4" applyNumberFormat="1" applyFont="1" applyBorder="1">
      <alignment vertical="center"/>
    </xf>
    <xf numFmtId="0" fontId="55" fillId="0" borderId="15" xfId="4" applyFont="1" applyBorder="1">
      <alignment vertical="center"/>
    </xf>
    <xf numFmtId="179" fontId="55" fillId="0" borderId="10" xfId="4" applyNumberFormat="1" applyFont="1" applyBorder="1">
      <alignment vertical="center"/>
    </xf>
    <xf numFmtId="0" fontId="27" fillId="0" borderId="12" xfId="0" applyNumberFormat="1" applyFont="1" applyFill="1" applyBorder="1" applyAlignment="1">
      <alignment vertical="center"/>
    </xf>
    <xf numFmtId="0" fontId="27" fillId="0" borderId="6" xfId="0" applyNumberFormat="1" applyFont="1" applyFill="1" applyBorder="1" applyAlignment="1">
      <alignment vertical="center" wrapText="1"/>
    </xf>
    <xf numFmtId="179" fontId="27" fillId="0" borderId="6" xfId="1" applyNumberFormat="1" applyFont="1" applyFill="1" applyBorder="1" applyAlignment="1">
      <alignment vertical="center"/>
    </xf>
    <xf numFmtId="0" fontId="57" fillId="0" borderId="0" xfId="0" applyFont="1" applyFill="1">
      <alignment vertical="center"/>
    </xf>
    <xf numFmtId="0" fontId="11" fillId="0" borderId="30" xfId="4" applyBorder="1" applyAlignment="1">
      <alignment horizontal="left" vertical="center"/>
    </xf>
    <xf numFmtId="0" fontId="11" fillId="0" borderId="86" xfId="4" applyBorder="1" applyAlignment="1">
      <alignment horizontal="left" vertical="center"/>
    </xf>
    <xf numFmtId="0" fontId="5" fillId="0" borderId="44" xfId="4" applyFont="1" applyBorder="1" applyAlignment="1">
      <alignment horizontal="left" vertical="center"/>
    </xf>
    <xf numFmtId="0" fontId="23" fillId="0" borderId="6" xfId="0" applyNumberFormat="1" applyFont="1" applyFill="1" applyBorder="1" applyAlignment="1">
      <alignment horizontal="center" vertical="center" wrapText="1"/>
    </xf>
    <xf numFmtId="0" fontId="41" fillId="0" borderId="0" xfId="14" applyFont="1">
      <alignment vertical="center"/>
    </xf>
    <xf numFmtId="0" fontId="34" fillId="0" borderId="0" xfId="14" applyFont="1">
      <alignment vertical="center"/>
    </xf>
    <xf numFmtId="0" fontId="4" fillId="0" borderId="0" xfId="14">
      <alignment vertical="center"/>
    </xf>
    <xf numFmtId="0" fontId="34" fillId="2" borderId="21" xfId="14" applyFont="1" applyFill="1" applyBorder="1" applyAlignment="1">
      <alignment horizontal="center" vertical="center"/>
    </xf>
    <xf numFmtId="0" fontId="34" fillId="2" borderId="42" xfId="14" applyFont="1" applyFill="1" applyBorder="1" applyAlignment="1">
      <alignment horizontal="center" vertical="center"/>
    </xf>
    <xf numFmtId="0" fontId="34" fillId="2" borderId="48" xfId="14" applyFont="1" applyFill="1" applyBorder="1" applyAlignment="1">
      <alignment horizontal="center" vertical="center"/>
    </xf>
    <xf numFmtId="179" fontId="24" fillId="2" borderId="2" xfId="15" applyNumberFormat="1" applyFont="1" applyFill="1" applyBorder="1">
      <alignment vertical="center"/>
    </xf>
    <xf numFmtId="41" fontId="0" fillId="0" borderId="0" xfId="15" applyFont="1">
      <alignment vertical="center"/>
    </xf>
    <xf numFmtId="41" fontId="19" fillId="2" borderId="1" xfId="15" applyFont="1" applyFill="1" applyBorder="1" applyAlignment="1">
      <alignment vertical="center"/>
    </xf>
    <xf numFmtId="179" fontId="34" fillId="2" borderId="2" xfId="15" applyNumberFormat="1" applyFont="1" applyFill="1" applyBorder="1">
      <alignment vertical="center"/>
    </xf>
    <xf numFmtId="179" fontId="37" fillId="2" borderId="71" xfId="14" applyNumberFormat="1" applyFont="1" applyFill="1" applyBorder="1" applyAlignment="1">
      <alignment horizontal="right" vertical="center" wrapText="1"/>
    </xf>
    <xf numFmtId="41" fontId="34" fillId="0" borderId="34" xfId="15" applyFont="1" applyBorder="1" applyAlignment="1">
      <alignment horizontal="center" vertical="top"/>
    </xf>
    <xf numFmtId="41" fontId="24" fillId="2" borderId="1" xfId="15" applyFont="1" applyFill="1" applyBorder="1" applyAlignment="1">
      <alignment horizontal="center" vertical="center"/>
    </xf>
    <xf numFmtId="179" fontId="34" fillId="2" borderId="1" xfId="15" applyNumberFormat="1" applyFont="1" applyFill="1" applyBorder="1" applyAlignment="1">
      <alignment vertical="center"/>
    </xf>
    <xf numFmtId="41" fontId="28" fillId="0" borderId="1" xfId="15" applyFont="1" applyBorder="1" applyAlignment="1">
      <alignment horizontal="center" vertical="top"/>
    </xf>
    <xf numFmtId="41" fontId="28" fillId="0" borderId="1" xfId="15" applyFont="1" applyBorder="1">
      <alignment vertical="center"/>
    </xf>
    <xf numFmtId="179" fontId="4" fillId="0" borderId="2" xfId="15" applyNumberFormat="1" applyFont="1" applyBorder="1">
      <alignment vertical="center"/>
    </xf>
    <xf numFmtId="9" fontId="4" fillId="0" borderId="4" xfId="6" applyFont="1" applyBorder="1">
      <alignment vertical="center"/>
    </xf>
    <xf numFmtId="41" fontId="34" fillId="0" borderId="5" xfId="15" applyFont="1" applyBorder="1" applyAlignment="1">
      <alignment horizontal="center" vertical="top"/>
    </xf>
    <xf numFmtId="41" fontId="28" fillId="0" borderId="1" xfId="15" applyFont="1" applyBorder="1" applyAlignment="1">
      <alignment horizontal="left" vertical="center"/>
    </xf>
    <xf numFmtId="179" fontId="36" fillId="3" borderId="71" xfId="14" applyNumberFormat="1" applyFont="1" applyFill="1" applyBorder="1" applyAlignment="1">
      <alignment horizontal="right" vertical="center" wrapText="1"/>
    </xf>
    <xf numFmtId="179" fontId="28" fillId="0" borderId="2" xfId="15" applyNumberFormat="1" applyFont="1" applyFill="1" applyBorder="1">
      <alignment vertical="center"/>
    </xf>
    <xf numFmtId="43" fontId="4" fillId="0" borderId="0" xfId="14" applyNumberFormat="1">
      <alignment vertical="center"/>
    </xf>
    <xf numFmtId="41" fontId="34" fillId="2" borderId="1" xfId="15" applyFont="1" applyFill="1" applyBorder="1">
      <alignment vertical="center"/>
    </xf>
    <xf numFmtId="41" fontId="34" fillId="2" borderId="1" xfId="15" applyFont="1" applyFill="1" applyBorder="1" applyAlignment="1">
      <alignment horizontal="center" vertical="center"/>
    </xf>
    <xf numFmtId="179" fontId="23" fillId="3" borderId="71" xfId="14" applyNumberFormat="1" applyFont="1" applyFill="1" applyBorder="1" applyAlignment="1">
      <alignment horizontal="right" vertical="center" wrapText="1"/>
    </xf>
    <xf numFmtId="41" fontId="34" fillId="2" borderId="28" xfId="15" applyFont="1" applyFill="1" applyBorder="1" applyAlignment="1">
      <alignment horizontal="center" vertical="center"/>
    </xf>
    <xf numFmtId="41" fontId="34" fillId="2" borderId="1" xfId="15" applyFont="1" applyFill="1" applyBorder="1" applyAlignment="1">
      <alignment horizontal="center" vertical="center" shrinkToFit="1"/>
    </xf>
    <xf numFmtId="179" fontId="34" fillId="2" borderId="1" xfId="15" applyNumberFormat="1" applyFont="1" applyFill="1" applyBorder="1">
      <alignment vertical="center"/>
    </xf>
    <xf numFmtId="0" fontId="36" fillId="3" borderId="75" xfId="14" applyFont="1" applyFill="1" applyBorder="1" applyAlignment="1">
      <alignment horizontal="left" vertical="center" wrapText="1"/>
    </xf>
    <xf numFmtId="0" fontId="36" fillId="3" borderId="78" xfId="14" applyFont="1" applyFill="1" applyBorder="1" applyAlignment="1">
      <alignment horizontal="left" vertical="center" wrapText="1"/>
    </xf>
    <xf numFmtId="179" fontId="28" fillId="0" borderId="1" xfId="15" applyNumberFormat="1" applyFont="1" applyBorder="1">
      <alignment vertical="center"/>
    </xf>
    <xf numFmtId="41" fontId="34" fillId="2" borderId="1" xfId="15" applyFont="1" applyFill="1" applyBorder="1" applyAlignment="1">
      <alignment horizontal="center" vertical="top"/>
    </xf>
    <xf numFmtId="0" fontId="36" fillId="3" borderId="79" xfId="14" applyFont="1" applyFill="1" applyBorder="1" applyAlignment="1">
      <alignment horizontal="left" vertical="center" wrapText="1"/>
    </xf>
    <xf numFmtId="179" fontId="28" fillId="0" borderId="1" xfId="15" applyNumberFormat="1" applyFont="1" applyBorder="1" applyAlignment="1">
      <alignment horizontal="right" vertical="center"/>
    </xf>
    <xf numFmtId="179" fontId="37" fillId="2" borderId="2" xfId="14" applyNumberFormat="1" applyFont="1" applyFill="1" applyBorder="1" applyAlignment="1">
      <alignment vertical="center" wrapText="1"/>
    </xf>
    <xf numFmtId="41" fontId="32" fillId="0" borderId="1" xfId="15" applyFont="1" applyBorder="1" applyAlignment="1">
      <alignment horizontal="left" vertical="center" wrapText="1"/>
    </xf>
    <xf numFmtId="0" fontId="36" fillId="3" borderId="72" xfId="14" applyFont="1" applyFill="1" applyBorder="1" applyAlignment="1">
      <alignment horizontal="left" vertical="center" wrapText="1"/>
    </xf>
    <xf numFmtId="41" fontId="34" fillId="2" borderId="17" xfId="15" applyFont="1" applyFill="1" applyBorder="1" applyAlignment="1">
      <alignment horizontal="center" vertical="center"/>
    </xf>
    <xf numFmtId="179" fontId="34" fillId="2" borderId="1" xfId="15" applyNumberFormat="1" applyFont="1" applyFill="1" applyBorder="1" applyAlignment="1">
      <alignment horizontal="right" vertical="center"/>
    </xf>
    <xf numFmtId="9" fontId="4" fillId="0" borderId="29" xfId="6" applyFont="1" applyBorder="1">
      <alignment vertical="center"/>
    </xf>
    <xf numFmtId="41" fontId="28" fillId="0" borderId="1" xfId="15" applyFont="1" applyBorder="1" applyAlignment="1">
      <alignment horizontal="left" vertical="top"/>
    </xf>
    <xf numFmtId="41" fontId="28" fillId="0" borderId="1" xfId="15" applyFont="1" applyBorder="1" applyAlignment="1">
      <alignment horizontal="left" vertical="center" wrapText="1"/>
    </xf>
    <xf numFmtId="41" fontId="28" fillId="0" borderId="1" xfId="15" applyFont="1" applyBorder="1" applyAlignment="1">
      <alignment horizontal="left" vertical="top" wrapText="1" shrinkToFit="1"/>
    </xf>
    <xf numFmtId="9" fontId="4" fillId="0" borderId="17" xfId="6" applyFont="1" applyBorder="1">
      <alignment vertical="center"/>
    </xf>
    <xf numFmtId="41" fontId="34" fillId="2" borderId="11" xfId="15" applyFont="1" applyFill="1" applyBorder="1" applyAlignment="1">
      <alignment horizontal="center" vertical="top" wrapText="1"/>
    </xf>
    <xf numFmtId="41" fontId="34" fillId="2" borderId="1" xfId="15" applyFont="1" applyFill="1" applyBorder="1" applyAlignment="1">
      <alignment horizontal="center" vertical="center" wrapText="1"/>
    </xf>
    <xf numFmtId="0" fontId="4" fillId="0" borderId="28" xfId="14" applyBorder="1" applyAlignment="1">
      <alignment horizontal="left" vertical="center"/>
    </xf>
    <xf numFmtId="179" fontId="4" fillId="0" borderId="1" xfId="14" applyNumberFormat="1" applyBorder="1">
      <alignment vertical="center"/>
    </xf>
    <xf numFmtId="0" fontId="36" fillId="3" borderId="1" xfId="14" applyFont="1" applyFill="1" applyBorder="1" applyAlignment="1">
      <alignment horizontal="left" vertical="center" wrapText="1"/>
    </xf>
    <xf numFmtId="179" fontId="36" fillId="3" borderId="1" xfId="14" applyNumberFormat="1" applyFont="1" applyFill="1" applyBorder="1" applyAlignment="1">
      <alignment horizontal="right" vertical="center" wrapText="1"/>
    </xf>
    <xf numFmtId="179" fontId="28" fillId="0" borderId="2" xfId="15" applyNumberFormat="1" applyFont="1" applyBorder="1">
      <alignment vertical="center"/>
    </xf>
    <xf numFmtId="0" fontId="4" fillId="0" borderId="37" xfId="14" applyBorder="1" applyAlignment="1">
      <alignment horizontal="left" vertical="center"/>
    </xf>
    <xf numFmtId="179" fontId="4" fillId="0" borderId="8" xfId="14" applyNumberFormat="1" applyBorder="1">
      <alignment vertical="center"/>
    </xf>
    <xf numFmtId="179" fontId="4" fillId="0" borderId="8" xfId="15" applyNumberFormat="1" applyFont="1" applyBorder="1">
      <alignment vertical="center"/>
    </xf>
    <xf numFmtId="0" fontId="36" fillId="3" borderId="71" xfId="14" applyFont="1" applyFill="1" applyBorder="1" applyAlignment="1">
      <alignment horizontal="left" vertical="center" wrapText="1"/>
    </xf>
    <xf numFmtId="179" fontId="28" fillId="3" borderId="71" xfId="14" applyNumberFormat="1" applyFont="1" applyFill="1" applyBorder="1" applyAlignment="1">
      <alignment horizontal="right" vertical="center" wrapText="1"/>
    </xf>
    <xf numFmtId="0" fontId="36" fillId="3" borderId="74" xfId="14" applyFont="1" applyFill="1" applyBorder="1" applyAlignment="1">
      <alignment horizontal="left" vertical="center" wrapText="1"/>
    </xf>
    <xf numFmtId="0" fontId="36" fillId="3" borderId="76" xfId="14" applyFont="1" applyFill="1" applyBorder="1" applyAlignment="1">
      <alignment horizontal="left" vertical="center" wrapText="1"/>
    </xf>
    <xf numFmtId="0" fontId="28" fillId="0" borderId="1" xfId="14" applyFont="1" applyBorder="1">
      <alignment vertical="center"/>
    </xf>
    <xf numFmtId="179" fontId="36" fillId="3" borderId="80" xfId="14" applyNumberFormat="1" applyFont="1" applyFill="1" applyBorder="1" applyAlignment="1">
      <alignment horizontal="right" vertical="center" wrapText="1"/>
    </xf>
    <xf numFmtId="49" fontId="36" fillId="4" borderId="71" xfId="14" applyNumberFormat="1" applyFont="1" applyFill="1" applyBorder="1" applyAlignment="1">
      <alignment horizontal="left" vertical="center" wrapText="1"/>
    </xf>
    <xf numFmtId="41" fontId="34" fillId="2" borderId="84" xfId="15" applyFont="1" applyFill="1" applyBorder="1" applyAlignment="1">
      <alignment horizontal="center" vertical="top"/>
    </xf>
    <xf numFmtId="0" fontId="37" fillId="2" borderId="71" xfId="14" applyFont="1" applyFill="1" applyBorder="1" applyAlignment="1">
      <alignment horizontal="center" vertical="center" wrapText="1"/>
    </xf>
    <xf numFmtId="179" fontId="36" fillId="0" borderId="1" xfId="14" applyNumberFormat="1" applyFont="1" applyBorder="1" applyAlignment="1">
      <alignment horizontal="right" vertical="center" wrapText="1"/>
    </xf>
    <xf numFmtId="0" fontId="34" fillId="2" borderId="11" xfId="14" applyFont="1" applyFill="1" applyBorder="1" applyAlignment="1">
      <alignment horizontal="center" vertical="center"/>
    </xf>
    <xf numFmtId="0" fontId="4" fillId="0" borderId="28" xfId="14" applyBorder="1">
      <alignment vertical="center"/>
    </xf>
    <xf numFmtId="0" fontId="36" fillId="0" borderId="0" xfId="14" applyFont="1" applyAlignment="1">
      <alignment horizontal="left" vertical="center" wrapText="1"/>
    </xf>
    <xf numFmtId="9" fontId="36" fillId="3" borderId="4" xfId="6" applyFont="1" applyFill="1" applyBorder="1" applyAlignment="1">
      <alignment horizontal="right" vertical="center" wrapText="1"/>
    </xf>
    <xf numFmtId="0" fontId="4" fillId="0" borderId="18" xfId="14" applyBorder="1">
      <alignment vertical="center"/>
    </xf>
    <xf numFmtId="41" fontId="28" fillId="0" borderId="8" xfId="15" applyFont="1" applyBorder="1" applyAlignment="1">
      <alignment horizontal="left" vertical="center" wrapText="1"/>
    </xf>
    <xf numFmtId="179" fontId="28" fillId="0" borderId="8" xfId="15" applyNumberFormat="1" applyFont="1" applyBorder="1">
      <alignment vertical="center"/>
    </xf>
    <xf numFmtId="0" fontId="4" fillId="0" borderId="59" xfId="14" applyBorder="1">
      <alignment vertical="center"/>
    </xf>
    <xf numFmtId="9" fontId="4" fillId="0" borderId="29" xfId="8" applyFont="1" applyBorder="1">
      <alignment vertical="center"/>
    </xf>
    <xf numFmtId="9" fontId="4" fillId="0" borderId="17" xfId="8" applyFont="1" applyBorder="1">
      <alignment vertical="center"/>
    </xf>
    <xf numFmtId="9" fontId="4" fillId="0" borderId="103" xfId="8" applyFont="1" applyBorder="1">
      <alignment vertical="center"/>
    </xf>
    <xf numFmtId="41" fontId="23" fillId="0" borderId="1" xfId="15" applyFont="1" applyBorder="1" applyAlignment="1">
      <alignment horizontal="left" vertical="center" wrapText="1"/>
    </xf>
    <xf numFmtId="179" fontId="23" fillId="3" borderId="11" xfId="7" applyNumberFormat="1" applyFont="1" applyFill="1" applyBorder="1" applyAlignment="1">
      <alignment horizontal="right" vertical="center" wrapText="1"/>
    </xf>
    <xf numFmtId="41" fontId="23" fillId="0" borderId="60" xfId="1" applyFont="1" applyFill="1" applyBorder="1" applyAlignment="1">
      <alignment vertical="center"/>
    </xf>
    <xf numFmtId="179" fontId="24" fillId="2" borderId="9" xfId="5" applyNumberFormat="1" applyFont="1" applyFill="1" applyBorder="1">
      <alignment vertical="center"/>
    </xf>
    <xf numFmtId="179" fontId="24" fillId="2" borderId="48" xfId="5" applyNumberFormat="1" applyFont="1" applyFill="1" applyBorder="1">
      <alignment vertical="center"/>
    </xf>
    <xf numFmtId="179" fontId="24" fillId="2" borderId="21" xfId="5" applyNumberFormat="1" applyFont="1" applyFill="1" applyBorder="1">
      <alignment vertical="center"/>
    </xf>
    <xf numFmtId="179" fontId="58" fillId="0" borderId="6" xfId="3" applyNumberFormat="1" applyFont="1" applyBorder="1">
      <alignment vertical="center"/>
    </xf>
    <xf numFmtId="179" fontId="58" fillId="0" borderId="6" xfId="4" applyNumberFormat="1" applyFont="1" applyBorder="1">
      <alignment vertical="center"/>
    </xf>
    <xf numFmtId="0" fontId="58" fillId="0" borderId="65" xfId="4" applyFont="1" applyBorder="1">
      <alignment vertical="center"/>
    </xf>
    <xf numFmtId="179" fontId="4" fillId="0" borderId="6" xfId="14" applyNumberFormat="1" applyBorder="1">
      <alignment vertical="center"/>
    </xf>
    <xf numFmtId="0" fontId="4" fillId="0" borderId="65" xfId="14" applyBorder="1">
      <alignment vertical="center"/>
    </xf>
    <xf numFmtId="41" fontId="23" fillId="0" borderId="26" xfId="2" applyFont="1" applyFill="1" applyBorder="1" applyAlignment="1">
      <alignment vertical="center"/>
    </xf>
    <xf numFmtId="179" fontId="4" fillId="0" borderId="2" xfId="14" applyNumberFormat="1" applyBorder="1">
      <alignment vertical="center"/>
    </xf>
    <xf numFmtId="0" fontId="4" fillId="0" borderId="4" xfId="14" applyBorder="1">
      <alignment vertical="center"/>
    </xf>
    <xf numFmtId="179" fontId="23" fillId="0" borderId="65" xfId="0" applyNumberFormat="1" applyFont="1" applyBorder="1">
      <alignment vertical="center"/>
    </xf>
    <xf numFmtId="0" fontId="23" fillId="0" borderId="16" xfId="0" applyFont="1" applyBorder="1" applyAlignment="1">
      <alignment vertical="center" wrapText="1"/>
    </xf>
    <xf numFmtId="41" fontId="23" fillId="0" borderId="36" xfId="1" applyFont="1" applyFill="1" applyBorder="1" applyAlignment="1">
      <alignment vertical="center"/>
    </xf>
    <xf numFmtId="0" fontId="23" fillId="3" borderId="71" xfId="4" applyFont="1" applyFill="1" applyBorder="1" applyAlignment="1">
      <alignment horizontal="left" vertical="center" wrapText="1"/>
    </xf>
    <xf numFmtId="41" fontId="28" fillId="0" borderId="12" xfId="1" applyFont="1" applyFill="1" applyBorder="1" applyAlignment="1">
      <alignment horizontal="left" vertical="center" wrapText="1"/>
    </xf>
    <xf numFmtId="41" fontId="28" fillId="0" borderId="0" xfId="1" applyFont="1" applyFill="1" applyBorder="1" applyAlignment="1">
      <alignment horizontal="center" vertical="center"/>
    </xf>
    <xf numFmtId="0" fontId="28" fillId="0" borderId="0" xfId="0" applyFont="1" applyAlignment="1">
      <alignment horizontal="justify" vertical="center"/>
    </xf>
    <xf numFmtId="41" fontId="28" fillId="0" borderId="26" xfId="1" applyFont="1" applyFill="1" applyBorder="1" applyAlignment="1">
      <alignment vertical="center"/>
    </xf>
    <xf numFmtId="41" fontId="28" fillId="0" borderId="0" xfId="1" applyFont="1" applyFill="1" applyBorder="1" applyAlignment="1">
      <alignment horizontal="left"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41" fontId="28" fillId="0" borderId="40" xfId="1" applyFont="1" applyFill="1" applyBorder="1" applyAlignment="1">
      <alignment horizontal="left" vertical="center" wrapText="1"/>
    </xf>
    <xf numFmtId="41" fontId="28" fillId="0" borderId="16" xfId="1" applyFont="1" applyFill="1" applyBorder="1" applyAlignment="1">
      <alignment horizontal="center" vertical="center"/>
    </xf>
    <xf numFmtId="0" fontId="28" fillId="0" borderId="16" xfId="0" applyFont="1" applyBorder="1" applyAlignment="1">
      <alignment horizontal="left" vertical="center"/>
    </xf>
    <xf numFmtId="0" fontId="23" fillId="3" borderId="72" xfId="4" applyFont="1" applyFill="1" applyBorder="1" applyAlignment="1">
      <alignment horizontal="left" vertical="center" wrapText="1"/>
    </xf>
    <xf numFmtId="0" fontId="0" fillId="0" borderId="64" xfId="0" applyBorder="1">
      <alignment vertical="center"/>
    </xf>
    <xf numFmtId="179" fontId="58" fillId="0" borderId="64" xfId="3" applyNumberFormat="1" applyFont="1" applyBorder="1">
      <alignment vertical="center"/>
    </xf>
    <xf numFmtId="179" fontId="23" fillId="0" borderId="11" xfId="3" applyNumberFormat="1" applyFont="1" applyBorder="1">
      <alignment vertical="center"/>
    </xf>
    <xf numFmtId="0" fontId="52" fillId="0" borderId="28" xfId="0" applyNumberFormat="1" applyFont="1" applyFill="1" applyBorder="1" applyAlignment="1">
      <alignment vertical="center"/>
    </xf>
    <xf numFmtId="0" fontId="60" fillId="0" borderId="0" xfId="0" applyFont="1" applyAlignment="1">
      <alignment horizontal="justify" vertical="center"/>
    </xf>
    <xf numFmtId="3" fontId="60" fillId="0" borderId="0" xfId="0" applyNumberFormat="1" applyFont="1" applyAlignment="1">
      <alignment horizontal="right" vertical="center"/>
    </xf>
    <xf numFmtId="0" fontId="12" fillId="0" borderId="16" xfId="0" applyFont="1" applyBorder="1">
      <alignment vertical="center"/>
    </xf>
    <xf numFmtId="0" fontId="12" fillId="0" borderId="40" xfId="0" applyFont="1" applyBorder="1">
      <alignment vertical="center"/>
    </xf>
    <xf numFmtId="179" fontId="23" fillId="0" borderId="37" xfId="0" applyNumberFormat="1" applyFont="1" applyBorder="1">
      <alignment vertical="center"/>
    </xf>
    <xf numFmtId="3" fontId="23" fillId="0" borderId="64" xfId="0" applyNumberFormat="1" applyFont="1" applyBorder="1">
      <alignment vertical="center"/>
    </xf>
    <xf numFmtId="3" fontId="23" fillId="0" borderId="35" xfId="0" applyNumberFormat="1" applyFont="1" applyBorder="1">
      <alignment vertical="center"/>
    </xf>
    <xf numFmtId="3" fontId="23" fillId="0" borderId="16" xfId="0" applyNumberFormat="1" applyFont="1" applyFill="1" applyBorder="1" applyAlignment="1">
      <alignment vertical="center"/>
    </xf>
    <xf numFmtId="41" fontId="23" fillId="0" borderId="35" xfId="1" applyFont="1" applyFill="1" applyBorder="1" applyAlignment="1">
      <alignment vertical="center"/>
    </xf>
    <xf numFmtId="41" fontId="28" fillId="0" borderId="12" xfId="1" applyFont="1" applyFill="1" applyBorder="1" applyAlignment="1">
      <alignment horizontal="left" vertical="center"/>
    </xf>
    <xf numFmtId="3" fontId="28" fillId="0" borderId="0" xfId="0" applyNumberFormat="1" applyFont="1" applyFill="1" applyBorder="1" applyAlignment="1">
      <alignment vertical="center"/>
    </xf>
    <xf numFmtId="0" fontId="23" fillId="0" borderId="25" xfId="4" applyFont="1" applyBorder="1">
      <alignment vertical="center"/>
    </xf>
    <xf numFmtId="41" fontId="28" fillId="0" borderId="0" xfId="15" applyFont="1" applyBorder="1" applyAlignment="1">
      <alignment horizontal="left" vertical="center" wrapText="1"/>
    </xf>
    <xf numFmtId="0" fontId="28" fillId="0" borderId="0" xfId="4" applyFont="1" applyBorder="1" applyAlignment="1">
      <alignment vertical="center"/>
    </xf>
    <xf numFmtId="0" fontId="28" fillId="0" borderId="0" xfId="4" applyFont="1" applyBorder="1" applyAlignment="1">
      <alignment horizontal="left" vertical="center"/>
    </xf>
    <xf numFmtId="3" fontId="28" fillId="0" borderId="26" xfId="4" applyNumberFormat="1" applyFont="1" applyBorder="1" applyAlignment="1">
      <alignment vertical="center"/>
    </xf>
    <xf numFmtId="41" fontId="23" fillId="0" borderId="99" xfId="1" applyFont="1" applyFill="1" applyBorder="1" applyAlignment="1">
      <alignment horizontal="left" vertical="center"/>
    </xf>
    <xf numFmtId="177" fontId="28" fillId="0" borderId="26" xfId="4" applyNumberFormat="1" applyFont="1" applyFill="1" applyBorder="1" applyAlignment="1">
      <alignment horizontal="right" vertical="center" wrapText="1"/>
    </xf>
    <xf numFmtId="176" fontId="28" fillId="3" borderId="105" xfId="0" applyNumberFormat="1" applyFont="1" applyFill="1" applyBorder="1">
      <alignment vertical="center"/>
    </xf>
    <xf numFmtId="0" fontId="36" fillId="0" borderId="32" xfId="14" applyFont="1" applyBorder="1" applyAlignment="1">
      <alignment horizontal="left" vertical="center" wrapText="1"/>
    </xf>
    <xf numFmtId="41" fontId="28" fillId="0" borderId="0" xfId="15" applyFont="1" applyBorder="1" applyAlignment="1">
      <alignment horizontal="left" vertical="center"/>
    </xf>
    <xf numFmtId="41" fontId="51" fillId="0" borderId="26" xfId="1" applyFont="1" applyFill="1" applyBorder="1">
      <alignment vertical="center"/>
    </xf>
    <xf numFmtId="41" fontId="34" fillId="0" borderId="30" xfId="1" applyFont="1" applyFill="1" applyBorder="1" applyAlignment="1">
      <alignment horizontal="left" vertical="center"/>
    </xf>
    <xf numFmtId="9" fontId="24" fillId="2" borderId="29" xfId="8" applyNumberFormat="1" applyFont="1" applyFill="1" applyBorder="1">
      <alignment vertical="center"/>
    </xf>
    <xf numFmtId="179" fontId="28" fillId="0" borderId="2" xfId="0" applyNumberFormat="1" applyFont="1" applyFill="1" applyBorder="1" applyAlignment="1">
      <alignment vertical="center"/>
    </xf>
    <xf numFmtId="179" fontId="28" fillId="0" borderId="1" xfId="3" applyNumberFormat="1" applyFont="1" applyFill="1" applyBorder="1" applyAlignment="1">
      <alignment vertical="center"/>
    </xf>
    <xf numFmtId="179" fontId="28" fillId="0" borderId="2" xfId="3" applyNumberFormat="1" applyFont="1" applyFill="1" applyBorder="1" applyAlignment="1">
      <alignment vertical="center"/>
    </xf>
    <xf numFmtId="179" fontId="28" fillId="0" borderId="1" xfId="0" applyNumberFormat="1" applyFont="1" applyFill="1" applyBorder="1" applyAlignment="1">
      <alignment vertical="center"/>
    </xf>
    <xf numFmtId="179" fontId="34" fillId="0" borderId="2" xfId="5" applyNumberFormat="1" applyFont="1" applyFill="1" applyBorder="1">
      <alignment vertical="center"/>
    </xf>
    <xf numFmtId="9" fontId="34" fillId="0" borderId="4" xfId="8" applyNumberFormat="1" applyFont="1" applyFill="1" applyBorder="1">
      <alignment vertical="center"/>
    </xf>
    <xf numFmtId="179" fontId="28" fillId="0" borderId="1" xfId="3" applyNumberFormat="1" applyFont="1" applyBorder="1">
      <alignment vertical="center"/>
    </xf>
    <xf numFmtId="179" fontId="34" fillId="0" borderId="1" xfId="5" applyNumberFormat="1" applyFont="1" applyFill="1" applyBorder="1">
      <alignment vertical="center"/>
    </xf>
    <xf numFmtId="9" fontId="34" fillId="0" borderId="29" xfId="8" applyFont="1" applyFill="1" applyBorder="1">
      <alignment vertical="center"/>
    </xf>
    <xf numFmtId="179" fontId="28" fillId="0" borderId="30" xfId="3" applyNumberFormat="1" applyFont="1" applyBorder="1">
      <alignment vertical="center"/>
    </xf>
    <xf numFmtId="9" fontId="34" fillId="0" borderId="10" xfId="8" applyFont="1" applyFill="1" applyBorder="1">
      <alignment vertical="center"/>
    </xf>
    <xf numFmtId="41" fontId="27" fillId="0" borderId="4" xfId="2" applyFont="1" applyFill="1" applyBorder="1" applyAlignment="1">
      <alignment horizontal="left" vertical="center" wrapText="1"/>
    </xf>
    <xf numFmtId="179" fontId="28" fillId="0" borderId="6" xfId="3" applyNumberFormat="1" applyFont="1" applyFill="1" applyBorder="1" applyAlignment="1">
      <alignment vertical="center"/>
    </xf>
    <xf numFmtId="41" fontId="28" fillId="0" borderId="41" xfId="2" applyFont="1" applyFill="1" applyBorder="1" applyAlignment="1">
      <alignment vertical="center"/>
    </xf>
    <xf numFmtId="0" fontId="28" fillId="0" borderId="32" xfId="2" applyNumberFormat="1" applyFont="1" applyFill="1" applyBorder="1" applyAlignment="1">
      <alignment horizontal="center" vertical="center"/>
    </xf>
    <xf numFmtId="0" fontId="28" fillId="0" borderId="32" xfId="3" applyFont="1" applyBorder="1" applyAlignment="1">
      <alignment vertical="center" wrapText="1"/>
    </xf>
    <xf numFmtId="41" fontId="28" fillId="0" borderId="39" xfId="2" applyFont="1" applyFill="1" applyBorder="1" applyAlignment="1">
      <alignment vertical="center"/>
    </xf>
    <xf numFmtId="0" fontId="61" fillId="0" borderId="12" xfId="3" applyFont="1" applyBorder="1">
      <alignment vertical="center"/>
    </xf>
    <xf numFmtId="41" fontId="28" fillId="0" borderId="26" xfId="2" applyFont="1" applyFill="1" applyBorder="1" applyAlignment="1">
      <alignment vertical="center"/>
    </xf>
    <xf numFmtId="41" fontId="28" fillId="0" borderId="0" xfId="2" applyFont="1" applyFill="1" applyBorder="1" applyAlignment="1">
      <alignment vertical="center"/>
    </xf>
    <xf numFmtId="0" fontId="28" fillId="0" borderId="0" xfId="2" applyNumberFormat="1" applyFont="1" applyFill="1" applyBorder="1" applyAlignment="1">
      <alignment horizontal="center" vertical="center"/>
    </xf>
    <xf numFmtId="41" fontId="28" fillId="0" borderId="41" xfId="1" applyFont="1" applyFill="1" applyBorder="1" applyAlignment="1">
      <alignment vertical="center"/>
    </xf>
    <xf numFmtId="0" fontId="28" fillId="0" borderId="32" xfId="1" applyNumberFormat="1" applyFont="1" applyFill="1" applyBorder="1" applyAlignment="1">
      <alignment vertical="center"/>
    </xf>
    <xf numFmtId="0" fontId="28" fillId="0" borderId="32" xfId="0" applyFont="1" applyBorder="1" applyAlignment="1">
      <alignment vertical="center" wrapText="1"/>
    </xf>
    <xf numFmtId="41" fontId="28" fillId="0" borderId="85" xfId="1" applyFont="1" applyFill="1" applyBorder="1" applyAlignment="1">
      <alignment vertical="center"/>
    </xf>
    <xf numFmtId="41" fontId="28" fillId="0" borderId="40" xfId="2" applyFont="1" applyFill="1" applyBorder="1" applyAlignment="1">
      <alignment vertical="center"/>
    </xf>
    <xf numFmtId="0" fontId="28" fillId="0" borderId="16" xfId="1" applyNumberFormat="1" applyFont="1" applyFill="1" applyBorder="1" applyAlignment="1">
      <alignment vertical="center"/>
    </xf>
    <xf numFmtId="0" fontId="28" fillId="0" borderId="16" xfId="0" applyFont="1" applyBorder="1" applyAlignment="1">
      <alignment vertical="center" wrapText="1"/>
    </xf>
    <xf numFmtId="41" fontId="28" fillId="0" borderId="16" xfId="1" applyFont="1" applyFill="1" applyBorder="1" applyAlignment="1">
      <alignment vertical="center"/>
    </xf>
    <xf numFmtId="41" fontId="28" fillId="0" borderId="12" xfId="2" applyFont="1" applyFill="1" applyBorder="1" applyAlignment="1">
      <alignment vertical="center"/>
    </xf>
    <xf numFmtId="0" fontId="28" fillId="0" borderId="16" xfId="3" applyFont="1" applyBorder="1" applyAlignment="1">
      <alignment vertical="center" wrapText="1"/>
    </xf>
    <xf numFmtId="41" fontId="28" fillId="0" borderId="35" xfId="2" applyFont="1" applyFill="1" applyBorder="1" applyAlignment="1">
      <alignment vertical="center"/>
    </xf>
    <xf numFmtId="41" fontId="28" fillId="0" borderId="43" xfId="2" applyFont="1" applyFill="1" applyBorder="1" applyAlignment="1">
      <alignment vertical="center"/>
    </xf>
    <xf numFmtId="41" fontId="28" fillId="0" borderId="0" xfId="2" applyFont="1" applyFill="1" applyBorder="1" applyAlignment="1">
      <alignment horizontal="left" vertical="center"/>
    </xf>
    <xf numFmtId="41" fontId="28" fillId="0" borderId="40" xfId="2" applyFont="1" applyFill="1" applyBorder="1" applyAlignment="1">
      <alignment horizontal="left" vertical="center"/>
    </xf>
    <xf numFmtId="0" fontId="28" fillId="0" borderId="16" xfId="2" applyNumberFormat="1" applyFont="1" applyFill="1" applyBorder="1" applyAlignment="1">
      <alignment horizontal="center" vertical="center"/>
    </xf>
    <xf numFmtId="41" fontId="28" fillId="0" borderId="3" xfId="2" applyFont="1" applyFill="1" applyBorder="1" applyAlignment="1">
      <alignment vertical="center"/>
    </xf>
    <xf numFmtId="41" fontId="28" fillId="0" borderId="98" xfId="1" applyFont="1" applyFill="1" applyBorder="1" applyAlignment="1">
      <alignment horizontal="left" vertical="center"/>
    </xf>
    <xf numFmtId="0" fontId="28" fillId="0" borderId="0" xfId="2" applyNumberFormat="1" applyFont="1" applyFill="1" applyBorder="1" applyAlignment="1">
      <alignment horizontal="center" vertical="center" wrapText="1"/>
    </xf>
    <xf numFmtId="0" fontId="28" fillId="0" borderId="100" xfId="3" applyFont="1" applyBorder="1" applyAlignment="1">
      <alignment vertical="center" wrapText="1"/>
    </xf>
    <xf numFmtId="41" fontId="28" fillId="0" borderId="70" xfId="2" applyFont="1" applyFill="1" applyBorder="1" applyAlignment="1">
      <alignment vertical="center"/>
    </xf>
    <xf numFmtId="41" fontId="28" fillId="0" borderId="40" xfId="1" applyFont="1" applyFill="1" applyBorder="1" applyAlignment="1">
      <alignment horizontal="left" vertical="center"/>
    </xf>
    <xf numFmtId="0" fontId="28" fillId="0" borderId="16" xfId="2" applyNumberFormat="1" applyFont="1" applyFill="1" applyBorder="1" applyAlignment="1">
      <alignment horizontal="center" vertical="center" wrapText="1"/>
    </xf>
    <xf numFmtId="41" fontId="28" fillId="0" borderId="16" xfId="2" applyFont="1" applyFill="1" applyBorder="1" applyAlignment="1">
      <alignment vertical="center"/>
    </xf>
    <xf numFmtId="0" fontId="28" fillId="0" borderId="0" xfId="3" applyFont="1">
      <alignment vertical="center"/>
    </xf>
    <xf numFmtId="0" fontId="28" fillId="0" borderId="16" xfId="3" applyFont="1" applyBorder="1">
      <alignment vertical="center"/>
    </xf>
    <xf numFmtId="41" fontId="28" fillId="0" borderId="41" xfId="1" applyFont="1" applyFill="1" applyBorder="1" applyAlignment="1">
      <alignment horizontal="left" vertical="center" wrapText="1"/>
    </xf>
    <xf numFmtId="41" fontId="28" fillId="0" borderId="0" xfId="1" applyFont="1" applyFill="1" applyBorder="1" applyAlignment="1">
      <alignment vertical="center" wrapText="1"/>
    </xf>
    <xf numFmtId="41" fontId="28" fillId="0" borderId="64" xfId="1" applyFont="1" applyFill="1" applyBorder="1" applyAlignment="1">
      <alignment horizontal="right" vertical="center"/>
    </xf>
    <xf numFmtId="0" fontId="3" fillId="0" borderId="0" xfId="3" applyFont="1" applyAlignment="1">
      <alignment vertical="center" wrapText="1"/>
    </xf>
    <xf numFmtId="0" fontId="28" fillId="0" borderId="0" xfId="3" applyFont="1" applyAlignment="1">
      <alignment horizontal="center" vertical="center"/>
    </xf>
    <xf numFmtId="0" fontId="28" fillId="0" borderId="0" xfId="3" applyFont="1" applyAlignment="1">
      <alignment horizontal="left" vertical="center"/>
    </xf>
    <xf numFmtId="3" fontId="28" fillId="0" borderId="0" xfId="3" applyNumberFormat="1" applyFont="1" applyAlignment="1">
      <alignment horizontal="right" vertical="center"/>
    </xf>
    <xf numFmtId="3" fontId="28" fillId="0" borderId="64" xfId="3" applyNumberFormat="1" applyFont="1" applyBorder="1" applyAlignment="1">
      <alignment horizontal="right" vertical="center"/>
    </xf>
    <xf numFmtId="0" fontId="28" fillId="0" borderId="0" xfId="2" applyNumberFormat="1" applyFont="1" applyFill="1" applyBorder="1" applyAlignment="1">
      <alignment horizontal="left" vertical="center"/>
    </xf>
    <xf numFmtId="41" fontId="28" fillId="0" borderId="0" xfId="2" applyFont="1" applyFill="1" applyBorder="1" applyAlignment="1">
      <alignment horizontal="left" vertical="center" wrapText="1"/>
    </xf>
    <xf numFmtId="41" fontId="28" fillId="0" borderId="12" xfId="2" applyFont="1" applyFill="1" applyBorder="1" applyAlignment="1">
      <alignment horizontal="left" vertical="center" wrapText="1"/>
    </xf>
    <xf numFmtId="0" fontId="28" fillId="0" borderId="0" xfId="3" applyNumberFormat="1" applyFont="1" applyFill="1" applyBorder="1" applyAlignment="1">
      <alignment vertical="center" wrapText="1"/>
    </xf>
    <xf numFmtId="0" fontId="49" fillId="0" borderId="16" xfId="1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vertical="center" wrapText="1"/>
    </xf>
    <xf numFmtId="9" fontId="34" fillId="0" borderId="29" xfId="6" applyNumberFormat="1" applyFont="1" applyFill="1" applyBorder="1">
      <alignment vertical="center"/>
    </xf>
    <xf numFmtId="41" fontId="28" fillId="0" borderId="41" xfId="2" applyFont="1" applyFill="1" applyBorder="1" applyAlignment="1">
      <alignment horizontal="left" vertical="center"/>
    </xf>
    <xf numFmtId="0" fontId="28" fillId="0" borderId="0" xfId="3" applyFont="1" applyBorder="1" applyAlignment="1">
      <alignment vertical="center" wrapText="1"/>
    </xf>
    <xf numFmtId="0" fontId="50" fillId="0" borderId="0" xfId="3" applyFont="1">
      <alignment vertical="center"/>
    </xf>
    <xf numFmtId="3" fontId="50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left" vertical="center"/>
    </xf>
    <xf numFmtId="3" fontId="50" fillId="0" borderId="0" xfId="3" applyNumberFormat="1" applyFont="1">
      <alignment vertical="center"/>
    </xf>
    <xf numFmtId="0" fontId="28" fillId="0" borderId="32" xfId="2" applyNumberFormat="1" applyFont="1" applyFill="1" applyBorder="1" applyAlignment="1">
      <alignment horizontal="center" vertical="center" wrapText="1"/>
    </xf>
    <xf numFmtId="3" fontId="28" fillId="0" borderId="43" xfId="0" applyNumberFormat="1" applyFont="1" applyBorder="1" applyAlignment="1">
      <alignment horizontal="right" vertical="center" wrapText="1"/>
    </xf>
    <xf numFmtId="179" fontId="28" fillId="0" borderId="6" xfId="0" applyNumberFormat="1" applyFont="1" applyBorder="1">
      <alignment vertical="center"/>
    </xf>
    <xf numFmtId="0" fontId="28" fillId="0" borderId="65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3" fontId="28" fillId="0" borderId="64" xfId="0" applyNumberFormat="1" applyFont="1" applyBorder="1" applyAlignment="1">
      <alignment horizontal="right" vertical="center"/>
    </xf>
    <xf numFmtId="0" fontId="62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179" fontId="28" fillId="0" borderId="2" xfId="0" applyNumberFormat="1" applyFont="1" applyBorder="1">
      <alignment vertical="center"/>
    </xf>
    <xf numFmtId="0" fontId="28" fillId="0" borderId="4" xfId="0" applyFont="1" applyBorder="1">
      <alignment vertical="center"/>
    </xf>
    <xf numFmtId="0" fontId="28" fillId="0" borderId="16" xfId="0" applyFont="1" applyBorder="1">
      <alignment vertical="center"/>
    </xf>
    <xf numFmtId="0" fontId="28" fillId="0" borderId="16" xfId="0" applyFont="1" applyBorder="1" applyAlignment="1">
      <alignment horizontal="left" vertical="center" wrapText="1"/>
    </xf>
    <xf numFmtId="3" fontId="28" fillId="0" borderId="3" xfId="0" applyNumberFormat="1" applyFont="1" applyBorder="1" applyAlignment="1">
      <alignment horizontal="right" vertical="center"/>
    </xf>
    <xf numFmtId="179" fontId="3" fillId="0" borderId="6" xfId="4" applyNumberFormat="1" applyFont="1" applyBorder="1">
      <alignment vertical="center"/>
    </xf>
    <xf numFmtId="0" fontId="3" fillId="0" borderId="65" xfId="4" applyFont="1" applyBorder="1">
      <alignment vertic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>
      <alignment horizontal="left" vertical="center" wrapText="1"/>
    </xf>
    <xf numFmtId="3" fontId="50" fillId="0" borderId="26" xfId="3" applyNumberFormat="1" applyFont="1" applyBorder="1">
      <alignment vertical="center"/>
    </xf>
    <xf numFmtId="0" fontId="50" fillId="0" borderId="0" xfId="3" applyFont="1" applyAlignment="1">
      <alignment horizontal="center" vertical="center" wrapText="1"/>
    </xf>
    <xf numFmtId="179" fontId="3" fillId="0" borderId="2" xfId="4" applyNumberFormat="1" applyFont="1" applyBorder="1">
      <alignment vertical="center"/>
    </xf>
    <xf numFmtId="0" fontId="3" fillId="0" borderId="4" xfId="4" applyFont="1" applyBorder="1">
      <alignment vertical="center"/>
    </xf>
    <xf numFmtId="41" fontId="28" fillId="0" borderId="16" xfId="1" applyFont="1" applyFill="1" applyBorder="1" applyAlignment="1">
      <alignment horizontal="left" vertical="center"/>
    </xf>
    <xf numFmtId="0" fontId="61" fillId="0" borderId="0" xfId="3" applyFont="1" applyAlignment="1">
      <alignment horizontal="center" vertical="center"/>
    </xf>
    <xf numFmtId="0" fontId="27" fillId="0" borderId="16" xfId="2" applyNumberFormat="1" applyFont="1" applyFill="1" applyBorder="1" applyAlignment="1">
      <alignment horizontal="left" vertical="center" wrapText="1"/>
    </xf>
    <xf numFmtId="41" fontId="23" fillId="0" borderId="32" xfId="2" applyFont="1" applyFill="1" applyBorder="1" applyAlignment="1">
      <alignment horizontal="left" vertical="center"/>
    </xf>
    <xf numFmtId="0" fontId="23" fillId="0" borderId="32" xfId="2" applyNumberFormat="1" applyFont="1" applyFill="1" applyBorder="1" applyAlignment="1">
      <alignment horizontal="left" vertical="center" wrapText="1"/>
    </xf>
    <xf numFmtId="0" fontId="60" fillId="0" borderId="32" xfId="0" applyFont="1" applyBorder="1" applyAlignment="1">
      <alignment horizontal="justify" vertical="center"/>
    </xf>
    <xf numFmtId="41" fontId="23" fillId="0" borderId="39" xfId="2" applyFont="1" applyFill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28" fillId="0" borderId="59" xfId="3" applyFont="1" applyBorder="1" applyAlignment="1">
      <alignment vertical="center" wrapText="1"/>
    </xf>
    <xf numFmtId="41" fontId="28" fillId="0" borderId="69" xfId="2" applyFont="1" applyFill="1" applyBorder="1" applyAlignment="1">
      <alignment vertical="center"/>
    </xf>
    <xf numFmtId="0" fontId="28" fillId="0" borderId="41" xfId="3" applyFont="1" applyBorder="1">
      <alignment vertical="center"/>
    </xf>
    <xf numFmtId="0" fontId="28" fillId="0" borderId="32" xfId="3" applyFont="1" applyBorder="1">
      <alignment vertical="center"/>
    </xf>
    <xf numFmtId="0" fontId="50" fillId="0" borderId="32" xfId="0" applyFont="1" applyBorder="1">
      <alignment vertical="center"/>
    </xf>
    <xf numFmtId="3" fontId="28" fillId="0" borderId="32" xfId="3" applyNumberFormat="1" applyFont="1" applyBorder="1">
      <alignment vertical="center"/>
    </xf>
    <xf numFmtId="0" fontId="28" fillId="0" borderId="12" xfId="3" applyFont="1" applyBorder="1">
      <alignment vertical="center"/>
    </xf>
    <xf numFmtId="3" fontId="28" fillId="0" borderId="0" xfId="3" applyNumberFormat="1" applyFont="1">
      <alignment vertical="center"/>
    </xf>
    <xf numFmtId="0" fontId="28" fillId="0" borderId="40" xfId="3" applyFont="1" applyBorder="1">
      <alignment vertical="center"/>
    </xf>
    <xf numFmtId="3" fontId="28" fillId="0" borderId="16" xfId="3" applyNumberFormat="1" applyFont="1" applyBorder="1">
      <alignment vertical="center"/>
    </xf>
    <xf numFmtId="0" fontId="28" fillId="0" borderId="0" xfId="3" applyFont="1" applyFill="1">
      <alignment vertical="center"/>
    </xf>
    <xf numFmtId="3" fontId="64" fillId="0" borderId="0" xfId="0" applyNumberFormat="1" applyFont="1" applyAlignment="1">
      <alignment horizontal="right" vertical="center"/>
    </xf>
    <xf numFmtId="0" fontId="28" fillId="0" borderId="0" xfId="3" applyFont="1" applyFill="1" applyAlignment="1">
      <alignment vertical="center" wrapText="1"/>
    </xf>
    <xf numFmtId="0" fontId="65" fillId="0" borderId="0" xfId="0" applyFont="1" applyAlignment="1">
      <alignment horizontal="left" vertical="center"/>
    </xf>
    <xf numFmtId="3" fontId="28" fillId="0" borderId="0" xfId="3" applyNumberFormat="1" applyFont="1" applyFill="1">
      <alignment vertical="center"/>
    </xf>
    <xf numFmtId="3" fontId="65" fillId="0" borderId="0" xfId="0" applyNumberFormat="1" applyFont="1" applyAlignment="1">
      <alignment horizontal="right" vertical="center"/>
    </xf>
    <xf numFmtId="0" fontId="28" fillId="0" borderId="40" xfId="3" applyFont="1" applyFill="1" applyBorder="1">
      <alignment vertical="center"/>
    </xf>
    <xf numFmtId="0" fontId="28" fillId="0" borderId="16" xfId="3" applyFont="1" applyFill="1" applyBorder="1">
      <alignment vertical="center"/>
    </xf>
    <xf numFmtId="3" fontId="28" fillId="0" borderId="35" xfId="3" applyNumberFormat="1" applyFont="1" applyFill="1" applyBorder="1">
      <alignment vertical="center"/>
    </xf>
    <xf numFmtId="0" fontId="65" fillId="0" borderId="0" xfId="0" applyFont="1" applyAlignment="1">
      <alignment horizontal="justify" vertical="center"/>
    </xf>
    <xf numFmtId="41" fontId="28" fillId="0" borderId="16" xfId="2" applyFont="1" applyFill="1" applyBorder="1" applyAlignment="1">
      <alignment horizontal="left" vertical="center" wrapText="1"/>
    </xf>
    <xf numFmtId="0" fontId="28" fillId="0" borderId="0" xfId="2" applyNumberFormat="1" applyFont="1" applyFill="1" applyBorder="1" applyAlignment="1">
      <alignment horizontal="center" vertical="center"/>
    </xf>
    <xf numFmtId="0" fontId="49" fillId="0" borderId="0" xfId="1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3" fillId="0" borderId="1" xfId="0" applyNumberFormat="1" applyFont="1" applyFill="1" applyBorder="1" applyAlignment="1">
      <alignment vertical="center"/>
    </xf>
    <xf numFmtId="179" fontId="23" fillId="0" borderId="28" xfId="3" applyNumberFormat="1" applyFont="1" applyBorder="1">
      <alignment vertical="center"/>
    </xf>
    <xf numFmtId="179" fontId="34" fillId="0" borderId="0" xfId="5" applyNumberFormat="1" applyFont="1" applyFill="1" applyBorder="1">
      <alignment vertical="center"/>
    </xf>
    <xf numFmtId="9" fontId="34" fillId="0" borderId="15" xfId="8" applyFont="1" applyFill="1" applyBorder="1">
      <alignment vertical="center"/>
    </xf>
    <xf numFmtId="41" fontId="28" fillId="0" borderId="0" xfId="2" applyFont="1" applyFill="1" applyBorder="1" applyAlignment="1">
      <alignment horizontal="right" vertical="center"/>
    </xf>
    <xf numFmtId="0" fontId="36" fillId="3" borderId="64" xfId="4" applyFont="1" applyFill="1" applyBorder="1" applyAlignment="1">
      <alignment horizontal="left" vertical="center" wrapText="1"/>
    </xf>
    <xf numFmtId="179" fontId="23" fillId="0" borderId="6" xfId="3" applyNumberFormat="1" applyFont="1" applyBorder="1">
      <alignment vertical="center"/>
    </xf>
    <xf numFmtId="179" fontId="28" fillId="0" borderId="6" xfId="3" applyNumberFormat="1" applyFont="1" applyBorder="1">
      <alignment vertical="center"/>
    </xf>
    <xf numFmtId="9" fontId="34" fillId="0" borderId="65" xfId="8" applyFont="1" applyFill="1" applyBorder="1">
      <alignment vertical="center"/>
    </xf>
    <xf numFmtId="41" fontId="28" fillId="0" borderId="12" xfId="2" applyFont="1" applyFill="1" applyBorder="1" applyAlignment="1">
      <alignment horizontal="left" vertical="center"/>
    </xf>
    <xf numFmtId="0" fontId="23" fillId="0" borderId="25" xfId="3" applyFont="1" applyBorder="1">
      <alignment vertical="center"/>
    </xf>
    <xf numFmtId="0" fontId="36" fillId="3" borderId="0" xfId="4" applyFont="1" applyFill="1" applyBorder="1" applyAlignment="1">
      <alignment horizontal="left" vertical="center" wrapText="1"/>
    </xf>
    <xf numFmtId="0" fontId="36" fillId="3" borderId="2" xfId="4" applyFont="1" applyFill="1" applyBorder="1" applyAlignment="1">
      <alignment horizontal="left" vertical="center" wrapText="1"/>
    </xf>
    <xf numFmtId="0" fontId="36" fillId="3" borderId="25" xfId="4" applyFont="1" applyFill="1" applyBorder="1" applyAlignment="1">
      <alignment horizontal="left" vertical="center" wrapText="1"/>
    </xf>
    <xf numFmtId="0" fontId="36" fillId="3" borderId="33" xfId="4" applyFont="1" applyFill="1" applyBorder="1" applyAlignment="1">
      <alignment horizontal="left" vertical="center" wrapText="1"/>
    </xf>
    <xf numFmtId="179" fontId="28" fillId="0" borderId="43" xfId="3" applyNumberFormat="1" applyFont="1" applyBorder="1">
      <alignment vertical="center"/>
    </xf>
    <xf numFmtId="179" fontId="28" fillId="0" borderId="64" xfId="3" applyNumberFormat="1" applyFont="1" applyBorder="1">
      <alignment vertical="center"/>
    </xf>
    <xf numFmtId="179" fontId="23" fillId="0" borderId="25" xfId="3" applyNumberFormat="1" applyFont="1" applyBorder="1">
      <alignment vertical="center"/>
    </xf>
    <xf numFmtId="179" fontId="27" fillId="0" borderId="64" xfId="3" applyNumberFormat="1" applyFont="1" applyBorder="1">
      <alignment vertical="center"/>
    </xf>
    <xf numFmtId="0" fontId="28" fillId="0" borderId="2" xfId="4" applyFont="1" applyBorder="1">
      <alignment vertical="center"/>
    </xf>
    <xf numFmtId="179" fontId="28" fillId="0" borderId="6" xfId="0" applyNumberFormat="1" applyFont="1" applyFill="1" applyBorder="1" applyAlignment="1">
      <alignment vertical="center"/>
    </xf>
    <xf numFmtId="179" fontId="34" fillId="0" borderId="6" xfId="5" applyNumberFormat="1" applyFont="1" applyFill="1" applyBorder="1">
      <alignment vertical="center"/>
    </xf>
    <xf numFmtId="41" fontId="28" fillId="0" borderId="16" xfId="2" applyFont="1" applyFill="1" applyBorder="1" applyAlignment="1">
      <alignment horizontal="left" vertical="center"/>
    </xf>
    <xf numFmtId="3" fontId="12" fillId="0" borderId="64" xfId="0" applyNumberFormat="1" applyFont="1" applyBorder="1" applyAlignment="1">
      <alignment horizontal="right" vertical="center"/>
    </xf>
    <xf numFmtId="0" fontId="11" fillId="0" borderId="15" xfId="4" applyBorder="1">
      <alignment vertical="center"/>
    </xf>
    <xf numFmtId="0" fontId="28" fillId="0" borderId="0" xfId="2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41" fontId="28" fillId="0" borderId="32" xfId="2" applyFont="1" applyFill="1" applyBorder="1" applyAlignment="1">
      <alignment horizontal="left" vertical="center"/>
    </xf>
    <xf numFmtId="9" fontId="34" fillId="0" borderId="29" xfId="8" applyNumberFormat="1" applyFont="1" applyFill="1" applyBorder="1">
      <alignment vertical="center"/>
    </xf>
    <xf numFmtId="9" fontId="34" fillId="0" borderId="65" xfId="8" applyNumberFormat="1" applyFont="1" applyFill="1" applyBorder="1">
      <alignment vertical="center"/>
    </xf>
    <xf numFmtId="41" fontId="28" fillId="0" borderId="39" xfId="2" applyFont="1" applyFill="1" applyBorder="1" applyAlignment="1">
      <alignment horizontal="center" vertical="center"/>
    </xf>
    <xf numFmtId="41" fontId="28" fillId="0" borderId="26" xfId="2" applyFont="1" applyFill="1" applyBorder="1" applyAlignment="1">
      <alignment horizontal="center" vertical="center"/>
    </xf>
    <xf numFmtId="0" fontId="0" fillId="0" borderId="28" xfId="0" applyFont="1" applyFill="1" applyBorder="1">
      <alignment vertical="center"/>
    </xf>
    <xf numFmtId="0" fontId="0" fillId="0" borderId="33" xfId="0" applyFont="1" applyFill="1" applyBorder="1">
      <alignment vertical="center"/>
    </xf>
    <xf numFmtId="41" fontId="28" fillId="0" borderId="64" xfId="1" applyFont="1" applyFill="1" applyBorder="1" applyAlignment="1">
      <alignment horizontal="center" vertical="center"/>
    </xf>
    <xf numFmtId="41" fontId="28" fillId="0" borderId="3" xfId="1" applyFont="1" applyFill="1" applyBorder="1" applyAlignment="1">
      <alignment horizontal="center" vertical="center"/>
    </xf>
    <xf numFmtId="0" fontId="23" fillId="0" borderId="40" xfId="0" applyNumberFormat="1" applyFont="1" applyFill="1" applyBorder="1" applyAlignment="1">
      <alignment vertical="center"/>
    </xf>
    <xf numFmtId="0" fontId="52" fillId="0" borderId="2" xfId="0" applyNumberFormat="1" applyFont="1" applyFill="1" applyBorder="1" applyAlignment="1">
      <alignment vertical="center"/>
    </xf>
    <xf numFmtId="179" fontId="55" fillId="0" borderId="2" xfId="4" applyNumberFormat="1" applyFont="1" applyBorder="1">
      <alignment vertical="center"/>
    </xf>
    <xf numFmtId="0" fontId="28" fillId="0" borderId="16" xfId="1" applyNumberFormat="1" applyFont="1" applyFill="1" applyBorder="1" applyAlignment="1">
      <alignment horizontal="center" vertical="center" wrapText="1"/>
    </xf>
    <xf numFmtId="0" fontId="28" fillId="0" borderId="0" xfId="2" applyNumberFormat="1" applyFont="1" applyFill="1" applyBorder="1" applyAlignment="1">
      <alignment horizontal="center" vertical="center"/>
    </xf>
    <xf numFmtId="41" fontId="23" fillId="0" borderId="39" xfId="1" applyFont="1" applyFill="1" applyBorder="1" applyAlignment="1">
      <alignment vertical="center"/>
    </xf>
    <xf numFmtId="41" fontId="24" fillId="0" borderId="6" xfId="5" applyFont="1" applyFill="1" applyBorder="1">
      <alignment vertical="center"/>
    </xf>
    <xf numFmtId="41" fontId="23" fillId="0" borderId="12" xfId="1" applyFont="1" applyFill="1" applyBorder="1" applyAlignment="1">
      <alignment horizontal="left" vertical="center"/>
    </xf>
    <xf numFmtId="41" fontId="23" fillId="0" borderId="26" xfId="1" applyFont="1" applyFill="1" applyBorder="1" applyAlignment="1">
      <alignment vertical="center"/>
    </xf>
    <xf numFmtId="41" fontId="23" fillId="0" borderId="64" xfId="2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horizontal="left" vertical="center" wrapText="1"/>
    </xf>
    <xf numFmtId="41" fontId="23" fillId="0" borderId="12" xfId="2" applyFont="1" applyFill="1" applyBorder="1" applyAlignment="1">
      <alignment horizontal="left" vertical="center" wrapText="1"/>
    </xf>
    <xf numFmtId="41" fontId="23" fillId="0" borderId="0" xfId="2" applyFont="1" applyFill="1" applyBorder="1" applyAlignment="1">
      <alignment horizontal="left" vertical="center" wrapText="1"/>
    </xf>
    <xf numFmtId="0" fontId="12" fillId="0" borderId="0" xfId="0" applyFont="1" applyFill="1">
      <alignment vertical="center"/>
    </xf>
    <xf numFmtId="41" fontId="23" fillId="0" borderId="0" xfId="2" applyFont="1" applyFill="1" applyBorder="1" applyAlignment="1">
      <alignment vertical="center"/>
    </xf>
    <xf numFmtId="0" fontId="66" fillId="0" borderId="0" xfId="3" applyFont="1" applyAlignment="1">
      <alignment horizontal="center" vertical="center"/>
    </xf>
    <xf numFmtId="0" fontId="23" fillId="0" borderId="0" xfId="3" applyFont="1" applyFill="1" applyAlignment="1">
      <alignment vertical="center" wrapText="1"/>
    </xf>
    <xf numFmtId="0" fontId="23" fillId="0" borderId="41" xfId="3" applyFont="1" applyBorder="1">
      <alignment vertical="center"/>
    </xf>
    <xf numFmtId="0" fontId="23" fillId="0" borderId="32" xfId="3" applyFont="1" applyBorder="1" applyAlignment="1">
      <alignment horizontal="center" vertical="center"/>
    </xf>
    <xf numFmtId="0" fontId="23" fillId="0" borderId="32" xfId="3" applyFont="1" applyBorder="1">
      <alignment vertical="center"/>
    </xf>
    <xf numFmtId="41" fontId="23" fillId="0" borderId="39" xfId="1" applyFont="1" applyBorder="1">
      <alignment vertical="center"/>
    </xf>
    <xf numFmtId="0" fontId="23" fillId="0" borderId="0" xfId="3" applyFont="1" applyBorder="1" applyAlignment="1">
      <alignment horizontal="center" vertical="center"/>
    </xf>
    <xf numFmtId="0" fontId="23" fillId="0" borderId="0" xfId="3" applyFont="1" applyBorder="1">
      <alignment vertical="center"/>
    </xf>
    <xf numFmtId="41" fontId="23" fillId="0" borderId="26" xfId="1" applyFont="1" applyBorder="1">
      <alignment vertical="center"/>
    </xf>
    <xf numFmtId="0" fontId="23" fillId="0" borderId="40" xfId="3" applyFont="1" applyBorder="1">
      <alignment vertical="center"/>
    </xf>
    <xf numFmtId="0" fontId="23" fillId="0" borderId="16" xfId="3" applyFont="1" applyBorder="1" applyAlignment="1">
      <alignment horizontal="center" vertical="center"/>
    </xf>
    <xf numFmtId="0" fontId="23" fillId="0" borderId="16" xfId="3" applyFont="1" applyBorder="1">
      <alignment vertical="center"/>
    </xf>
    <xf numFmtId="41" fontId="23" fillId="0" borderId="35" xfId="1" applyFont="1" applyBorder="1">
      <alignment vertical="center"/>
    </xf>
    <xf numFmtId="41" fontId="22" fillId="0" borderId="60" xfId="1" applyFont="1" applyFill="1" applyBorder="1" applyAlignment="1">
      <alignment vertical="center" wrapText="1"/>
    </xf>
    <xf numFmtId="0" fontId="0" fillId="0" borderId="17" xfId="0" applyFont="1" applyFill="1" applyBorder="1">
      <alignment vertical="center"/>
    </xf>
    <xf numFmtId="0" fontId="0" fillId="0" borderId="11" xfId="0" applyFont="1" applyFill="1" applyBorder="1">
      <alignment vertical="center"/>
    </xf>
    <xf numFmtId="0" fontId="34" fillId="0" borderId="36" xfId="0" applyFont="1" applyFill="1" applyBorder="1" applyAlignment="1">
      <alignment vertical="center"/>
    </xf>
    <xf numFmtId="0" fontId="23" fillId="0" borderId="0" xfId="2" applyNumberFormat="1" applyFont="1" applyFill="1" applyBorder="1" applyAlignment="1">
      <alignment horizontal="center" vertical="center"/>
    </xf>
    <xf numFmtId="49" fontId="23" fillId="4" borderId="71" xfId="14" applyNumberFormat="1" applyFont="1" applyFill="1" applyBorder="1" applyAlignment="1">
      <alignment horizontal="left" vertical="center" wrapText="1"/>
    </xf>
    <xf numFmtId="179" fontId="23" fillId="0" borderId="1" xfId="14" applyNumberFormat="1" applyFont="1" applyBorder="1" applyAlignment="1">
      <alignment horizontal="right" vertical="center" wrapText="1"/>
    </xf>
    <xf numFmtId="179" fontId="23" fillId="3" borderId="1" xfId="7" applyNumberFormat="1" applyFont="1" applyFill="1" applyBorder="1" applyAlignment="1">
      <alignment horizontal="right" vertical="center" wrapText="1"/>
    </xf>
    <xf numFmtId="179" fontId="23" fillId="0" borderId="2" xfId="15" applyNumberFormat="1" applyFont="1" applyBorder="1">
      <alignment vertical="center"/>
    </xf>
    <xf numFmtId="9" fontId="23" fillId="0" borderId="29" xfId="8" applyFont="1" applyBorder="1">
      <alignment vertical="center"/>
    </xf>
    <xf numFmtId="177" fontId="23" fillId="3" borderId="36" xfId="7" applyNumberFormat="1" applyFont="1" applyFill="1" applyBorder="1" applyAlignment="1">
      <alignment horizontal="right" vertical="center" wrapText="1"/>
    </xf>
    <xf numFmtId="3" fontId="23" fillId="0" borderId="39" xfId="4" applyNumberFormat="1" applyFont="1" applyBorder="1" applyAlignment="1">
      <alignment vertical="center"/>
    </xf>
    <xf numFmtId="0" fontId="36" fillId="3" borderId="80" xfId="14" applyFont="1" applyFill="1" applyBorder="1" applyAlignment="1">
      <alignment horizontal="left" vertical="center" wrapText="1"/>
    </xf>
    <xf numFmtId="9" fontId="34" fillId="0" borderId="17" xfId="8" applyFont="1" applyFill="1" applyBorder="1">
      <alignment vertical="center"/>
    </xf>
    <xf numFmtId="41" fontId="22" fillId="0" borderId="26" xfId="1" applyFont="1" applyFill="1" applyBorder="1">
      <alignment vertical="center"/>
    </xf>
    <xf numFmtId="41" fontId="28" fillId="0" borderId="30" xfId="1" applyFont="1" applyFill="1" applyBorder="1" applyAlignment="1">
      <alignment horizontal="center" vertical="center"/>
    </xf>
    <xf numFmtId="0" fontId="28" fillId="0" borderId="30" xfId="0" applyFont="1" applyBorder="1" applyAlignment="1">
      <alignment horizontal="left" vertical="center"/>
    </xf>
    <xf numFmtId="41" fontId="28" fillId="0" borderId="44" xfId="1" applyFont="1" applyFill="1" applyBorder="1" applyAlignment="1">
      <alignment horizontal="left" vertical="center" wrapText="1"/>
    </xf>
    <xf numFmtId="176" fontId="45" fillId="0" borderId="0" xfId="0" applyNumberFormat="1" applyFont="1" applyFill="1" applyBorder="1" applyAlignme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1" fontId="34" fillId="0" borderId="59" xfId="15" applyFont="1" applyBorder="1" applyAlignment="1">
      <alignment horizontal="center" vertical="top"/>
    </xf>
    <xf numFmtId="41" fontId="34" fillId="0" borderId="82" xfId="15" applyFont="1" applyBorder="1" applyAlignment="1">
      <alignment horizontal="center" vertical="top"/>
    </xf>
    <xf numFmtId="41" fontId="34" fillId="0" borderId="0" xfId="15" applyFont="1" applyBorder="1" applyAlignment="1">
      <alignment horizontal="center" vertical="top"/>
    </xf>
    <xf numFmtId="41" fontId="34" fillId="0" borderId="26" xfId="15" applyFont="1" applyBorder="1" applyAlignment="1">
      <alignment horizontal="center" vertical="top"/>
    </xf>
    <xf numFmtId="41" fontId="34" fillId="0" borderId="34" xfId="15" applyFont="1" applyBorder="1" applyAlignment="1">
      <alignment horizontal="center" vertical="top"/>
    </xf>
    <xf numFmtId="41" fontId="34" fillId="0" borderId="5" xfId="15" applyFont="1" applyBorder="1" applyAlignment="1">
      <alignment horizontal="center" vertical="top"/>
    </xf>
    <xf numFmtId="41" fontId="34" fillId="0" borderId="31" xfId="15" applyFont="1" applyBorder="1" applyAlignment="1">
      <alignment horizontal="center" vertical="top"/>
    </xf>
    <xf numFmtId="0" fontId="4" fillId="0" borderId="77" xfId="14" applyBorder="1" applyAlignment="1">
      <alignment horizontal="center" vertical="center"/>
    </xf>
    <xf numFmtId="0" fontId="4" fillId="0" borderId="83" xfId="14" applyBorder="1" applyAlignment="1">
      <alignment horizontal="center" vertical="center"/>
    </xf>
    <xf numFmtId="0" fontId="34" fillId="0" borderId="34" xfId="14" applyFont="1" applyBorder="1" applyAlignment="1">
      <alignment horizontal="center" vertical="top"/>
    </xf>
    <xf numFmtId="0" fontId="34" fillId="0" borderId="5" xfId="14" applyFont="1" applyBorder="1" applyAlignment="1">
      <alignment horizontal="center" vertical="top"/>
    </xf>
    <xf numFmtId="0" fontId="34" fillId="0" borderId="7" xfId="14" applyFont="1" applyBorder="1" applyAlignment="1">
      <alignment horizontal="center" vertical="top"/>
    </xf>
    <xf numFmtId="41" fontId="28" fillId="0" borderId="33" xfId="15" applyFont="1" applyBorder="1" applyAlignment="1">
      <alignment horizontal="center" vertical="top"/>
    </xf>
    <xf numFmtId="41" fontId="28" fillId="0" borderId="25" xfId="15" applyFont="1" applyBorder="1" applyAlignment="1">
      <alignment horizontal="center" vertical="top"/>
    </xf>
    <xf numFmtId="41" fontId="28" fillId="0" borderId="10" xfId="15" applyFont="1" applyBorder="1" applyAlignment="1">
      <alignment horizontal="center" vertical="top"/>
    </xf>
    <xf numFmtId="41" fontId="34" fillId="0" borderId="34" xfId="15" applyFont="1" applyFill="1" applyBorder="1" applyAlignment="1">
      <alignment horizontal="center" vertical="top"/>
    </xf>
    <xf numFmtId="41" fontId="34" fillId="0" borderId="5" xfId="15" applyFont="1" applyFill="1" applyBorder="1" applyAlignment="1">
      <alignment horizontal="center" vertical="top"/>
    </xf>
    <xf numFmtId="41" fontId="34" fillId="0" borderId="7" xfId="15" applyFont="1" applyFill="1" applyBorder="1" applyAlignment="1">
      <alignment horizontal="center" vertical="top"/>
    </xf>
    <xf numFmtId="41" fontId="34" fillId="0" borderId="32" xfId="15" applyFont="1" applyBorder="1" applyAlignment="1">
      <alignment horizontal="center" vertical="top"/>
    </xf>
    <xf numFmtId="41" fontId="34" fillId="0" borderId="16" xfId="15" applyFont="1" applyBorder="1" applyAlignment="1">
      <alignment horizontal="center" vertical="top"/>
    </xf>
    <xf numFmtId="41" fontId="34" fillId="0" borderId="28" xfId="15" applyFont="1" applyFill="1" applyBorder="1" applyAlignment="1">
      <alignment horizontal="center" vertical="center"/>
    </xf>
    <xf numFmtId="41" fontId="34" fillId="0" borderId="6" xfId="15" applyFont="1" applyFill="1" applyBorder="1" applyAlignment="1">
      <alignment horizontal="center" vertical="center"/>
    </xf>
    <xf numFmtId="41" fontId="34" fillId="0" borderId="8" xfId="15" applyFont="1" applyFill="1" applyBorder="1" applyAlignment="1">
      <alignment horizontal="center" vertical="center"/>
    </xf>
    <xf numFmtId="41" fontId="28" fillId="0" borderId="28" xfId="15" applyFont="1" applyBorder="1" applyAlignment="1">
      <alignment horizontal="center" vertical="top"/>
    </xf>
    <xf numFmtId="41" fontId="28" fillId="0" borderId="6" xfId="15" applyFont="1" applyBorder="1" applyAlignment="1">
      <alignment horizontal="center" vertical="top"/>
    </xf>
    <xf numFmtId="41" fontId="28" fillId="0" borderId="2" xfId="15" applyFont="1" applyBorder="1" applyAlignment="1">
      <alignment horizontal="center" vertical="top"/>
    </xf>
    <xf numFmtId="41" fontId="34" fillId="0" borderId="28" xfId="15" applyFont="1" applyBorder="1" applyAlignment="1">
      <alignment horizontal="center" vertical="center"/>
    </xf>
    <xf numFmtId="41" fontId="34" fillId="0" borderId="2" xfId="15" applyFont="1" applyBorder="1" applyAlignment="1">
      <alignment horizontal="center" vertical="center"/>
    </xf>
    <xf numFmtId="0" fontId="28" fillId="0" borderId="28" xfId="14" applyFont="1" applyBorder="1" applyAlignment="1">
      <alignment horizontal="center" vertical="center"/>
    </xf>
    <xf numFmtId="0" fontId="28" fillId="0" borderId="6" xfId="14" applyFont="1" applyBorder="1" applyAlignment="1">
      <alignment horizontal="center" vertical="center"/>
    </xf>
    <xf numFmtId="0" fontId="28" fillId="0" borderId="2" xfId="14" applyFont="1" applyBorder="1" applyAlignment="1">
      <alignment horizontal="center" vertical="center"/>
    </xf>
    <xf numFmtId="0" fontId="34" fillId="2" borderId="69" xfId="14" applyFont="1" applyFill="1" applyBorder="1" applyAlignment="1">
      <alignment horizontal="center" vertical="center"/>
    </xf>
    <xf numFmtId="0" fontId="34" fillId="2" borderId="13" xfId="14" applyFont="1" applyFill="1" applyBorder="1" applyAlignment="1">
      <alignment horizontal="center" vertical="center"/>
    </xf>
    <xf numFmtId="41" fontId="24" fillId="2" borderId="40" xfId="15" applyFont="1" applyFill="1" applyBorder="1" applyAlignment="1">
      <alignment horizontal="center" vertical="center"/>
    </xf>
    <xf numFmtId="41" fontId="24" fillId="2" borderId="16" xfId="15" applyFont="1" applyFill="1" applyBorder="1" applyAlignment="1">
      <alignment horizontal="center" vertical="center"/>
    </xf>
    <xf numFmtId="41" fontId="24" fillId="2" borderId="3" xfId="15" applyFont="1" applyFill="1" applyBorder="1" applyAlignment="1">
      <alignment horizontal="center" vertical="center"/>
    </xf>
    <xf numFmtId="41" fontId="34" fillId="0" borderId="45" xfId="15" applyFont="1" applyBorder="1" applyAlignment="1">
      <alignment horizontal="center" vertical="top"/>
    </xf>
    <xf numFmtId="41" fontId="34" fillId="0" borderId="1" xfId="15" applyFont="1" applyBorder="1" applyAlignment="1">
      <alignment horizontal="center" vertical="top"/>
    </xf>
    <xf numFmtId="0" fontId="34" fillId="2" borderId="46" xfId="14" applyFont="1" applyFill="1" applyBorder="1" applyAlignment="1">
      <alignment horizontal="center" vertical="center"/>
    </xf>
    <xf numFmtId="0" fontId="34" fillId="2" borderId="57" xfId="14" applyFont="1" applyFill="1" applyBorder="1" applyAlignment="1">
      <alignment horizontal="center" vertical="center"/>
    </xf>
    <xf numFmtId="0" fontId="34" fillId="2" borderId="62" xfId="14" applyFont="1" applyFill="1" applyBorder="1" applyAlignment="1">
      <alignment horizontal="center" vertical="center"/>
    </xf>
    <xf numFmtId="0" fontId="34" fillId="2" borderId="56" xfId="14" applyFont="1" applyFill="1" applyBorder="1" applyAlignment="1">
      <alignment horizontal="center" vertical="center"/>
    </xf>
    <xf numFmtId="0" fontId="34" fillId="2" borderId="62" xfId="14" applyFont="1" applyFill="1" applyBorder="1" applyAlignment="1">
      <alignment horizontal="center" vertical="center" wrapText="1"/>
    </xf>
    <xf numFmtId="0" fontId="34" fillId="2" borderId="56" xfId="14" applyFont="1" applyFill="1" applyBorder="1" applyAlignment="1">
      <alignment horizontal="center" vertical="center" wrapText="1"/>
    </xf>
    <xf numFmtId="0" fontId="40" fillId="0" borderId="0" xfId="14" applyFont="1" applyAlignment="1">
      <alignment horizontal="center" vertical="center"/>
    </xf>
    <xf numFmtId="0" fontId="38" fillId="0" borderId="0" xfId="14" applyFont="1" applyAlignment="1">
      <alignment horizontal="left" vertical="center"/>
    </xf>
    <xf numFmtId="0" fontId="34" fillId="0" borderId="9" xfId="14" applyFont="1" applyBorder="1" applyAlignment="1">
      <alignment horizontal="right" vertical="center"/>
    </xf>
    <xf numFmtId="0" fontId="38" fillId="2" borderId="24" xfId="14" applyFont="1" applyFill="1" applyBorder="1" applyAlignment="1">
      <alignment horizontal="center" vertical="center"/>
    </xf>
    <xf numFmtId="0" fontId="38" fillId="2" borderId="19" xfId="14" applyFont="1" applyFill="1" applyBorder="1" applyAlignment="1">
      <alignment horizontal="center" vertical="center"/>
    </xf>
    <xf numFmtId="0" fontId="38" fillId="2" borderId="13" xfId="14" applyFont="1" applyFill="1" applyBorder="1" applyAlignment="1">
      <alignment horizontal="center" vertical="center"/>
    </xf>
    <xf numFmtId="0" fontId="38" fillId="2" borderId="69" xfId="14" applyFont="1" applyFill="1" applyBorder="1" applyAlignment="1">
      <alignment horizontal="center" vertical="center"/>
    </xf>
    <xf numFmtId="41" fontId="34" fillId="0" borderId="45" xfId="5" applyFont="1" applyBorder="1" applyAlignment="1">
      <alignment horizontal="center" vertical="top"/>
    </xf>
    <xf numFmtId="41" fontId="34" fillId="0" borderId="1" xfId="5" applyFont="1" applyBorder="1" applyAlignment="1">
      <alignment horizontal="center" vertical="top"/>
    </xf>
    <xf numFmtId="0" fontId="28" fillId="3" borderId="49" xfId="4" applyFont="1" applyFill="1" applyBorder="1" applyAlignment="1">
      <alignment horizontal="center" vertical="center"/>
    </xf>
    <xf numFmtId="0" fontId="28" fillId="3" borderId="59" xfId="4" applyFont="1" applyFill="1" applyBorder="1" applyAlignment="1">
      <alignment horizontal="center" vertical="center"/>
    </xf>
    <xf numFmtId="0" fontId="11" fillId="0" borderId="41" xfId="4" applyBorder="1" applyAlignment="1">
      <alignment horizontal="center" vertical="center"/>
    </xf>
    <xf numFmtId="0" fontId="11" fillId="0" borderId="32" xfId="4" applyBorder="1" applyAlignment="1">
      <alignment horizontal="center" vertical="center"/>
    </xf>
    <xf numFmtId="0" fontId="9" fillId="0" borderId="41" xfId="4" applyFont="1" applyBorder="1" applyAlignment="1">
      <alignment horizontal="left" vertical="center"/>
    </xf>
    <xf numFmtId="0" fontId="11" fillId="0" borderId="32" xfId="4" applyBorder="1" applyAlignment="1">
      <alignment horizontal="left" vertical="center"/>
    </xf>
    <xf numFmtId="0" fontId="11" fillId="0" borderId="41" xfId="4" applyBorder="1" applyAlignment="1">
      <alignment horizontal="left" vertical="center"/>
    </xf>
    <xf numFmtId="0" fontId="11" fillId="0" borderId="85" xfId="4" applyBorder="1" applyAlignment="1">
      <alignment horizontal="left" vertical="center"/>
    </xf>
    <xf numFmtId="41" fontId="24" fillId="2" borderId="40" xfId="5" applyFont="1" applyFill="1" applyBorder="1" applyAlignment="1">
      <alignment horizontal="center" vertical="center"/>
    </xf>
    <xf numFmtId="41" fontId="24" fillId="2" borderId="16" xfId="5" applyFont="1" applyFill="1" applyBorder="1" applyAlignment="1">
      <alignment horizontal="center" vertical="center"/>
    </xf>
    <xf numFmtId="41" fontId="24" fillId="2" borderId="3" xfId="5" applyFont="1" applyFill="1" applyBorder="1" applyAlignment="1">
      <alignment horizontal="center" vertical="center"/>
    </xf>
    <xf numFmtId="176" fontId="45" fillId="0" borderId="0" xfId="0" applyNumberFormat="1" applyFont="1" applyFill="1" applyBorder="1" applyAlignment="1">
      <alignment horizontal="center"/>
    </xf>
    <xf numFmtId="41" fontId="34" fillId="0" borderId="28" xfId="5" applyFont="1" applyBorder="1" applyAlignment="1">
      <alignment horizontal="center" vertical="center"/>
    </xf>
    <xf numFmtId="41" fontId="34" fillId="0" borderId="2" xfId="5" applyFont="1" applyBorder="1" applyAlignment="1">
      <alignment horizontal="center" vertical="center"/>
    </xf>
    <xf numFmtId="0" fontId="9" fillId="0" borderId="44" xfId="4" applyFont="1" applyBorder="1" applyAlignment="1">
      <alignment horizontal="left" vertical="center"/>
    </xf>
    <xf numFmtId="0" fontId="11" fillId="0" borderId="30" xfId="4" applyBorder="1" applyAlignment="1">
      <alignment horizontal="left" vertical="center"/>
    </xf>
    <xf numFmtId="0" fontId="11" fillId="0" borderId="86" xfId="4" applyBorder="1" applyAlignment="1">
      <alignment horizontal="left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44" fillId="0" borderId="0" xfId="4" applyFont="1" applyAlignment="1">
      <alignment horizontal="left" vertical="center"/>
    </xf>
    <xf numFmtId="0" fontId="34" fillId="0" borderId="9" xfId="4" applyFont="1" applyBorder="1" applyAlignment="1">
      <alignment horizontal="right" vertical="center"/>
    </xf>
    <xf numFmtId="0" fontId="34" fillId="2" borderId="20" xfId="4" applyFont="1" applyFill="1" applyBorder="1" applyAlignment="1">
      <alignment horizontal="center" vertical="center"/>
    </xf>
    <xf numFmtId="0" fontId="34" fillId="2" borderId="23" xfId="4" applyFont="1" applyFill="1" applyBorder="1" applyAlignment="1">
      <alignment horizontal="center" vertical="center"/>
    </xf>
    <xf numFmtId="0" fontId="34" fillId="2" borderId="46" xfId="4" applyFont="1" applyFill="1" applyBorder="1" applyAlignment="1">
      <alignment horizontal="center" vertical="center"/>
    </xf>
    <xf numFmtId="0" fontId="34" fillId="2" borderId="62" xfId="4" applyFont="1" applyFill="1" applyBorder="1" applyAlignment="1">
      <alignment horizontal="center" vertical="center" wrapText="1"/>
    </xf>
    <xf numFmtId="0" fontId="34" fillId="2" borderId="56" xfId="4" applyFont="1" applyFill="1" applyBorder="1" applyAlignment="1">
      <alignment horizontal="center" vertical="center" wrapText="1"/>
    </xf>
    <xf numFmtId="0" fontId="34" fillId="2" borderId="48" xfId="4" applyFont="1" applyFill="1" applyBorder="1" applyAlignment="1">
      <alignment horizontal="center" vertical="center"/>
    </xf>
    <xf numFmtId="0" fontId="34" fillId="2" borderId="27" xfId="4" applyFont="1" applyFill="1" applyBorder="1" applyAlignment="1">
      <alignment horizontal="center" vertical="center"/>
    </xf>
    <xf numFmtId="0" fontId="34" fillId="2" borderId="47" xfId="4" applyFont="1" applyFill="1" applyBorder="1" applyAlignment="1">
      <alignment horizontal="center" vertical="center"/>
    </xf>
    <xf numFmtId="41" fontId="28" fillId="0" borderId="28" xfId="5" applyFont="1" applyBorder="1" applyAlignment="1">
      <alignment horizontal="center" vertical="top"/>
    </xf>
    <xf numFmtId="41" fontId="28" fillId="0" borderId="6" xfId="5" applyFont="1" applyBorder="1" applyAlignment="1">
      <alignment horizontal="center" vertical="top"/>
    </xf>
    <xf numFmtId="0" fontId="11" fillId="0" borderId="44" xfId="4" applyBorder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0" fontId="11" fillId="0" borderId="0" xfId="4" applyBorder="1" applyAlignment="1">
      <alignment horizontal="left" vertical="center"/>
    </xf>
    <xf numFmtId="0" fontId="11" fillId="0" borderId="92" xfId="4" applyBorder="1" applyAlignment="1">
      <alignment horizontal="left" vertical="center"/>
    </xf>
    <xf numFmtId="41" fontId="34" fillId="0" borderId="50" xfId="5" applyFont="1" applyBorder="1" applyAlignment="1">
      <alignment horizontal="center" vertical="top"/>
    </xf>
    <xf numFmtId="41" fontId="28" fillId="0" borderId="1" xfId="5" applyFont="1" applyBorder="1" applyAlignment="1">
      <alignment horizontal="center" vertical="top"/>
    </xf>
    <xf numFmtId="41" fontId="28" fillId="0" borderId="37" xfId="5" applyFont="1" applyBorder="1" applyAlignment="1">
      <alignment horizontal="center" vertical="top"/>
    </xf>
    <xf numFmtId="0" fontId="2" fillId="0" borderId="44" xfId="4" applyFont="1" applyBorder="1" applyAlignment="1">
      <alignment horizontal="left" vertical="center"/>
    </xf>
    <xf numFmtId="0" fontId="4" fillId="0" borderId="44" xfId="4" applyFont="1" applyBorder="1" applyAlignment="1">
      <alignment horizontal="left" vertical="center"/>
    </xf>
    <xf numFmtId="0" fontId="4" fillId="0" borderId="30" xfId="4" applyFont="1" applyBorder="1" applyAlignment="1">
      <alignment horizontal="left" vertical="center"/>
    </xf>
    <xf numFmtId="0" fontId="4" fillId="0" borderId="86" xfId="4" applyFont="1" applyBorder="1" applyAlignment="1">
      <alignment horizontal="left" vertical="center"/>
    </xf>
    <xf numFmtId="0" fontId="4" fillId="0" borderId="54" xfId="4" applyFont="1" applyBorder="1" applyAlignment="1">
      <alignment horizontal="left" vertical="center" wrapText="1"/>
    </xf>
    <xf numFmtId="0" fontId="11" fillId="0" borderId="51" xfId="4" applyBorder="1" applyAlignment="1">
      <alignment horizontal="left" vertical="center"/>
    </xf>
    <xf numFmtId="0" fontId="11" fillId="0" borderId="93" xfId="4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86" xfId="4" applyFont="1" applyBorder="1" applyAlignment="1">
      <alignment horizontal="left" vertical="center"/>
    </xf>
    <xf numFmtId="0" fontId="24" fillId="2" borderId="40" xfId="0" applyNumberFormat="1" applyFont="1" applyFill="1" applyBorder="1" applyAlignment="1">
      <alignment vertical="center"/>
    </xf>
    <xf numFmtId="0" fontId="24" fillId="2" borderId="16" xfId="0" applyNumberFormat="1" applyFont="1" applyFill="1" applyBorder="1" applyAlignment="1">
      <alignment vertical="center"/>
    </xf>
    <xf numFmtId="0" fontId="24" fillId="2" borderId="3" xfId="0" applyNumberFormat="1" applyFont="1" applyFill="1" applyBorder="1" applyAlignment="1">
      <alignment vertical="center"/>
    </xf>
    <xf numFmtId="0" fontId="23" fillId="0" borderId="33" xfId="0" applyNumberFormat="1" applyFont="1" applyFill="1" applyBorder="1" applyAlignment="1">
      <alignment vertical="center"/>
    </xf>
    <xf numFmtId="0" fontId="23" fillId="0" borderId="43" xfId="0" applyNumberFormat="1" applyFont="1" applyFill="1" applyBorder="1" applyAlignment="1">
      <alignment vertical="center"/>
    </xf>
    <xf numFmtId="0" fontId="23" fillId="0" borderId="17" xfId="0" applyNumberFormat="1" applyFont="1" applyFill="1" applyBorder="1" applyAlignment="1">
      <alignment horizontal="left" vertical="center"/>
    </xf>
    <xf numFmtId="0" fontId="23" fillId="0" borderId="11" xfId="0" applyNumberFormat="1" applyFont="1" applyFill="1" applyBorder="1" applyAlignment="1">
      <alignment horizontal="left" vertical="center"/>
    </xf>
    <xf numFmtId="41" fontId="28" fillId="0" borderId="0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9" fillId="0" borderId="0" xfId="2" applyNumberFormat="1" applyFont="1" applyFill="1" applyBorder="1" applyAlignment="1">
      <alignment horizontal="center" vertical="center"/>
    </xf>
    <xf numFmtId="0" fontId="28" fillId="0" borderId="0" xfId="2" applyNumberFormat="1" applyFont="1" applyFill="1" applyBorder="1" applyAlignment="1">
      <alignment horizontal="center" vertical="center"/>
    </xf>
    <xf numFmtId="0" fontId="28" fillId="0" borderId="16" xfId="2" applyNumberFormat="1" applyFont="1" applyFill="1" applyBorder="1" applyAlignment="1">
      <alignment horizontal="center" vertical="center"/>
    </xf>
    <xf numFmtId="0" fontId="24" fillId="2" borderId="44" xfId="0" applyNumberFormat="1" applyFont="1" applyFill="1" applyBorder="1" applyAlignment="1">
      <alignment vertical="center"/>
    </xf>
    <xf numFmtId="0" fontId="24" fillId="2" borderId="30" xfId="0" applyNumberFormat="1" applyFont="1" applyFill="1" applyBorder="1" applyAlignment="1">
      <alignment vertical="center"/>
    </xf>
    <xf numFmtId="0" fontId="24" fillId="2" borderId="11" xfId="0" applyNumberFormat="1" applyFont="1" applyFill="1" applyBorder="1" applyAlignment="1">
      <alignment vertical="center"/>
    </xf>
    <xf numFmtId="0" fontId="23" fillId="0" borderId="17" xfId="0" applyNumberFormat="1" applyFont="1" applyFill="1" applyBorder="1" applyAlignment="1">
      <alignment vertical="center" wrapText="1"/>
    </xf>
    <xf numFmtId="0" fontId="23" fillId="0" borderId="11" xfId="0" applyNumberFormat="1" applyFont="1" applyFill="1" applyBorder="1" applyAlignment="1">
      <alignment vertical="center" wrapText="1"/>
    </xf>
    <xf numFmtId="0" fontId="23" fillId="0" borderId="28" xfId="0" applyNumberFormat="1" applyFont="1" applyFill="1" applyBorder="1" applyAlignment="1">
      <alignment horizontal="left" vertical="center" wrapText="1"/>
    </xf>
    <xf numFmtId="0" fontId="23" fillId="0" borderId="6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left" vertical="center" wrapText="1"/>
    </xf>
    <xf numFmtId="0" fontId="23" fillId="0" borderId="32" xfId="1" applyNumberFormat="1" applyFont="1" applyFill="1" applyBorder="1" applyAlignment="1">
      <alignment vertical="center" wrapText="1"/>
    </xf>
    <xf numFmtId="0" fontId="23" fillId="0" borderId="16" xfId="1" applyNumberFormat="1" applyFont="1" applyFill="1" applyBorder="1" applyAlignment="1">
      <alignment vertical="center" wrapText="1"/>
    </xf>
    <xf numFmtId="0" fontId="24" fillId="2" borderId="44" xfId="0" applyNumberFormat="1" applyFont="1" applyFill="1" applyBorder="1" applyAlignment="1">
      <alignment vertical="center" wrapText="1"/>
    </xf>
    <xf numFmtId="0" fontId="24" fillId="2" borderId="30" xfId="0" applyNumberFormat="1" applyFont="1" applyFill="1" applyBorder="1" applyAlignment="1">
      <alignment vertical="center" wrapText="1"/>
    </xf>
    <xf numFmtId="0" fontId="24" fillId="2" borderId="11" xfId="0" applyNumberFormat="1" applyFont="1" applyFill="1" applyBorder="1" applyAlignment="1">
      <alignment vertical="center" wrapText="1"/>
    </xf>
    <xf numFmtId="0" fontId="23" fillId="0" borderId="28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2" borderId="17" xfId="0" applyNumberFormat="1" applyFont="1" applyFill="1" applyBorder="1" applyAlignment="1">
      <alignment vertical="center"/>
    </xf>
    <xf numFmtId="0" fontId="23" fillId="2" borderId="11" xfId="0" applyNumberFormat="1" applyFont="1" applyFill="1" applyBorder="1" applyAlignment="1">
      <alignment vertical="center"/>
    </xf>
    <xf numFmtId="0" fontId="24" fillId="2" borderId="38" xfId="0" applyNumberFormat="1" applyFont="1" applyFill="1" applyBorder="1" applyAlignment="1">
      <alignment vertical="center"/>
    </xf>
    <xf numFmtId="0" fontId="24" fillId="2" borderId="9" xfId="0" applyNumberFormat="1" applyFont="1" applyFill="1" applyBorder="1" applyAlignment="1">
      <alignment vertical="center"/>
    </xf>
    <xf numFmtId="0" fontId="29" fillId="2" borderId="40" xfId="0" applyNumberFormat="1" applyFont="1" applyFill="1" applyBorder="1" applyAlignment="1">
      <alignment vertical="center"/>
    </xf>
    <xf numFmtId="0" fontId="29" fillId="2" borderId="16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>
      <alignment vertical="center"/>
    </xf>
    <xf numFmtId="41" fontId="30" fillId="0" borderId="60" xfId="1" applyFont="1" applyFill="1" applyBorder="1" applyAlignment="1">
      <alignment horizontal="center" vertical="center" wrapText="1"/>
    </xf>
    <xf numFmtId="41" fontId="28" fillId="0" borderId="16" xfId="2" applyFont="1" applyFill="1" applyBorder="1" applyAlignment="1">
      <alignment horizontal="center" vertical="center" wrapText="1"/>
    </xf>
    <xf numFmtId="0" fontId="59" fillId="0" borderId="60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34" fillId="2" borderId="22" xfId="4" applyFont="1" applyFill="1" applyBorder="1" applyAlignment="1">
      <alignment horizontal="center" vertical="center" wrapText="1"/>
    </xf>
    <xf numFmtId="0" fontId="34" fillId="2" borderId="52" xfId="4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41" fontId="22" fillId="2" borderId="82" xfId="1" applyFont="1" applyFill="1" applyBorder="1" applyAlignment="1">
      <alignment horizontal="center" vertical="center"/>
    </xf>
    <xf numFmtId="41" fontId="22" fillId="2" borderId="42" xfId="1" applyFont="1" applyFill="1" applyBorder="1" applyAlignment="1">
      <alignment horizontal="center" vertical="center"/>
    </xf>
  </cellXfs>
  <cellStyles count="16">
    <cellStyle name="백분율" xfId="6" builtinId="5"/>
    <cellStyle name="백분율 2" xfId="8" xr:uid="{00000000-0005-0000-0000-000001000000}"/>
    <cellStyle name="쉼표 [0]" xfId="1" builtinId="6"/>
    <cellStyle name="쉼표 [0] 2" xfId="2" xr:uid="{00000000-0005-0000-0000-000003000000}"/>
    <cellStyle name="쉼표 [0] 3" xfId="5" xr:uid="{00000000-0005-0000-0000-000004000000}"/>
    <cellStyle name="쉼표 [0] 3 2" xfId="12" xr:uid="{00000000-0005-0000-0000-000005000000}"/>
    <cellStyle name="쉼표 [0] 3 3" xfId="15" xr:uid="{00000000-0005-0000-0000-000006000000}"/>
    <cellStyle name="표준" xfId="0" builtinId="0"/>
    <cellStyle name="표준 2" xfId="3" xr:uid="{00000000-0005-0000-0000-000008000000}"/>
    <cellStyle name="표준 2 2" xfId="9" xr:uid="{00000000-0005-0000-0000-000009000000}"/>
    <cellStyle name="표준 2 6" xfId="7" xr:uid="{00000000-0005-0000-0000-00000A000000}"/>
    <cellStyle name="표준 3" xfId="4" xr:uid="{00000000-0005-0000-0000-00000B000000}"/>
    <cellStyle name="표준 3 2" xfId="10" xr:uid="{00000000-0005-0000-0000-00000C000000}"/>
    <cellStyle name="표준 3 2 2" xfId="13" xr:uid="{00000000-0005-0000-0000-00000D000000}"/>
    <cellStyle name="표준 3 3" xfId="11" xr:uid="{00000000-0005-0000-0000-00000E000000}"/>
    <cellStyle name="표준 3 4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13"/>
  <sheetViews>
    <sheetView tabSelected="1" zoomScaleNormal="100" workbookViewId="0">
      <selection activeCell="A5" sqref="A5:L5"/>
    </sheetView>
  </sheetViews>
  <sheetFormatPr defaultRowHeight="13.5" x14ac:dyDescent="0.15"/>
  <cols>
    <col min="4" max="4" width="5" customWidth="1"/>
    <col min="12" max="12" width="11.21875" customWidth="1"/>
  </cols>
  <sheetData>
    <row r="3" spans="1:18" ht="201.75" customHeight="1" x14ac:dyDescent="0.15"/>
    <row r="4" spans="1:18" ht="35.25" x14ac:dyDescent="0.15">
      <c r="A4" s="712"/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</row>
    <row r="5" spans="1:18" ht="38.25" x14ac:dyDescent="0.15">
      <c r="A5" s="713" t="s">
        <v>376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61"/>
      <c r="N5" s="61"/>
      <c r="O5" s="61"/>
      <c r="P5" s="61"/>
      <c r="Q5" s="61"/>
      <c r="R5" s="61"/>
    </row>
    <row r="6" spans="1:18" ht="27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8" ht="35.25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8" ht="183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8" ht="111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8" ht="73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8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8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8" ht="38.25" x14ac:dyDescent="0.15">
      <c r="A13" s="714" t="s">
        <v>113</v>
      </c>
      <c r="B13" s="714"/>
      <c r="C13" s="714"/>
      <c r="D13" s="714"/>
      <c r="E13" s="714"/>
      <c r="F13" s="714"/>
      <c r="G13" s="714"/>
      <c r="H13" s="714"/>
      <c r="I13" s="714"/>
      <c r="J13" s="714"/>
      <c r="K13" s="714"/>
      <c r="L13" s="714"/>
      <c r="M13" s="62"/>
      <c r="N13" s="62"/>
      <c r="O13" s="62"/>
      <c r="P13" s="62"/>
      <c r="Q13" s="62"/>
      <c r="R13" s="62"/>
    </row>
  </sheetData>
  <mergeCells count="3">
    <mergeCell ref="A4:L4"/>
    <mergeCell ref="A5:L5"/>
    <mergeCell ref="A13:L13"/>
  </mergeCells>
  <phoneticPr fontId="13" type="noConversion"/>
  <pageMargins left="0.59055118110236227" right="0.59055118110236227" top="1.338582677165354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2"/>
  <sheetViews>
    <sheetView zoomScaleNormal="100" zoomScaleSheetLayoutView="93" workbookViewId="0">
      <pane ySplit="6" topLeftCell="A7" activePane="bottomLeft" state="frozen"/>
      <selection pane="bottomLeft" activeCell="K23" sqref="K23"/>
    </sheetView>
  </sheetViews>
  <sheetFormatPr defaultRowHeight="16.5" x14ac:dyDescent="0.15"/>
  <cols>
    <col min="1" max="1" width="9.77734375" style="373" customWidth="1"/>
    <col min="2" max="2" width="10" style="373" bestFit="1" customWidth="1"/>
    <col min="3" max="3" width="18.44140625" style="373" bestFit="1" customWidth="1"/>
    <col min="4" max="6" width="14.6640625" style="373" bestFit="1" customWidth="1"/>
    <col min="7" max="7" width="9" style="373" customWidth="1"/>
    <col min="8" max="9" width="13.109375" style="373" bestFit="1" customWidth="1"/>
    <col min="10" max="10" width="28.109375" style="373" bestFit="1" customWidth="1"/>
    <col min="11" max="12" width="13.77734375" style="373" bestFit="1" customWidth="1"/>
    <col min="13" max="13" width="11.109375" style="373" bestFit="1" customWidth="1"/>
    <col min="14" max="14" width="7.6640625" style="373" customWidth="1"/>
    <col min="15" max="16" width="8.88671875" style="373"/>
    <col min="17" max="17" width="16.33203125" style="373" bestFit="1" customWidth="1"/>
    <col min="18" max="16384" width="8.88671875" style="373"/>
  </cols>
  <sheetData>
    <row r="1" spans="1:17" s="371" customFormat="1" ht="45" customHeight="1" x14ac:dyDescent="0.15">
      <c r="A1" s="759" t="s">
        <v>284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</row>
    <row r="2" spans="1:17" s="372" customFormat="1" ht="25.5" customHeight="1" x14ac:dyDescent="0.15">
      <c r="A2" s="760" t="s">
        <v>48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</row>
    <row r="3" spans="1:17" ht="17.25" thickBot="1" x14ac:dyDescent="0.2">
      <c r="A3" s="761" t="s">
        <v>49</v>
      </c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P3" s="373" t="s">
        <v>50</v>
      </c>
    </row>
    <row r="4" spans="1:17" ht="27" customHeight="1" thickBot="1" x14ac:dyDescent="0.2">
      <c r="A4" s="762" t="s">
        <v>51</v>
      </c>
      <c r="B4" s="763"/>
      <c r="C4" s="763"/>
      <c r="D4" s="763"/>
      <c r="E4" s="763"/>
      <c r="F4" s="763"/>
      <c r="G4" s="764"/>
      <c r="H4" s="765" t="s">
        <v>52</v>
      </c>
      <c r="I4" s="763"/>
      <c r="J4" s="763"/>
      <c r="K4" s="763"/>
      <c r="L4" s="763"/>
      <c r="M4" s="763"/>
      <c r="N4" s="764"/>
    </row>
    <row r="5" spans="1:17" ht="27" customHeight="1" thickBot="1" x14ac:dyDescent="0.2">
      <c r="A5" s="755" t="s">
        <v>53</v>
      </c>
      <c r="B5" s="755" t="s">
        <v>54</v>
      </c>
      <c r="C5" s="755" t="s">
        <v>55</v>
      </c>
      <c r="D5" s="757" t="s">
        <v>282</v>
      </c>
      <c r="E5" s="757" t="s">
        <v>283</v>
      </c>
      <c r="F5" s="753" t="s">
        <v>56</v>
      </c>
      <c r="G5" s="754"/>
      <c r="H5" s="755" t="s">
        <v>53</v>
      </c>
      <c r="I5" s="755" t="s">
        <v>54</v>
      </c>
      <c r="J5" s="755" t="s">
        <v>55</v>
      </c>
      <c r="K5" s="757" t="s">
        <v>282</v>
      </c>
      <c r="L5" s="757" t="s">
        <v>283</v>
      </c>
      <c r="M5" s="746" t="s">
        <v>56</v>
      </c>
      <c r="N5" s="747"/>
    </row>
    <row r="6" spans="1:17" ht="27" customHeight="1" thickBot="1" x14ac:dyDescent="0.2">
      <c r="A6" s="756"/>
      <c r="B6" s="756"/>
      <c r="C6" s="756"/>
      <c r="D6" s="758"/>
      <c r="E6" s="758"/>
      <c r="F6" s="374" t="s">
        <v>57</v>
      </c>
      <c r="G6" s="375" t="s">
        <v>58</v>
      </c>
      <c r="H6" s="756"/>
      <c r="I6" s="756"/>
      <c r="J6" s="756"/>
      <c r="K6" s="758"/>
      <c r="L6" s="758"/>
      <c r="M6" s="376" t="s">
        <v>57</v>
      </c>
      <c r="N6" s="374" t="s">
        <v>58</v>
      </c>
    </row>
    <row r="7" spans="1:17" ht="27" customHeight="1" x14ac:dyDescent="0.15">
      <c r="A7" s="748" t="s">
        <v>60</v>
      </c>
      <c r="B7" s="749"/>
      <c r="C7" s="750"/>
      <c r="D7" s="377">
        <f>SUM(D8,D10,D14,D17,D19,D22)</f>
        <v>1370037858</v>
      </c>
      <c r="E7" s="377">
        <f>SUM(E8,E10,E14,E17,E19,E22)</f>
        <v>1572684052</v>
      </c>
      <c r="F7" s="377">
        <f>E7-D7</f>
        <v>202646194</v>
      </c>
      <c r="G7" s="75">
        <f>(E7-D7)/D7</f>
        <v>0.14791284256613585</v>
      </c>
      <c r="H7" s="748" t="s">
        <v>60</v>
      </c>
      <c r="I7" s="749"/>
      <c r="J7" s="750"/>
      <c r="K7" s="377">
        <f>SUM(K8,K12,K15,K22,K26,K54,K57)</f>
        <v>1370037858</v>
      </c>
      <c r="L7" s="377">
        <f>SUM(L8,L12,L15,L22,L26,L54,L57)</f>
        <v>1572684052</v>
      </c>
      <c r="M7" s="377">
        <f>L7-K7</f>
        <v>202646194</v>
      </c>
      <c r="N7" s="75">
        <f>(L7-K7)/K7</f>
        <v>0.14791284256613585</v>
      </c>
      <c r="O7" s="378"/>
    </row>
    <row r="8" spans="1:17" ht="27" customHeight="1" x14ac:dyDescent="0.15">
      <c r="A8" s="751" t="s">
        <v>66</v>
      </c>
      <c r="B8" s="379" t="s">
        <v>66</v>
      </c>
      <c r="C8" s="379" t="s">
        <v>67</v>
      </c>
      <c r="D8" s="380">
        <f>SUM(D9)</f>
        <v>500000</v>
      </c>
      <c r="E8" s="380">
        <f>SUM(E9)</f>
        <v>500000</v>
      </c>
      <c r="F8" s="381">
        <f>SUM(F9)</f>
        <v>0</v>
      </c>
      <c r="G8" s="76">
        <f>(E8-D8)/D8</f>
        <v>0</v>
      </c>
      <c r="H8" s="382" t="s">
        <v>6</v>
      </c>
      <c r="I8" s="383" t="s">
        <v>22</v>
      </c>
      <c r="J8" s="383" t="s">
        <v>67</v>
      </c>
      <c r="K8" s="384">
        <f>SUM(K9:K11)</f>
        <v>317577940</v>
      </c>
      <c r="L8" s="384">
        <f>SUM(L9:L11)</f>
        <v>378104460</v>
      </c>
      <c r="M8" s="380">
        <f>L8-K8</f>
        <v>60526520</v>
      </c>
      <c r="N8" s="76">
        <f>(L8-K8)/K8</f>
        <v>0.19058792307803243</v>
      </c>
      <c r="O8" s="378"/>
    </row>
    <row r="9" spans="1:17" ht="27" customHeight="1" x14ac:dyDescent="0.15">
      <c r="A9" s="751"/>
      <c r="B9" s="385"/>
      <c r="C9" s="386" t="s">
        <v>66</v>
      </c>
      <c r="D9" s="387">
        <v>500000</v>
      </c>
      <c r="E9" s="387">
        <v>500000</v>
      </c>
      <c r="F9" s="387">
        <f>E9-D9</f>
        <v>0</v>
      </c>
      <c r="G9" s="388">
        <f>(E9-D9)/D9</f>
        <v>0</v>
      </c>
      <c r="H9" s="389"/>
      <c r="I9" s="738"/>
      <c r="J9" s="390" t="s">
        <v>7</v>
      </c>
      <c r="K9" s="391">
        <v>263298310</v>
      </c>
      <c r="L9" s="391">
        <v>312790900</v>
      </c>
      <c r="M9" s="392">
        <f t="shared" ref="M9:M21" si="0">L9-K9</f>
        <v>49492590</v>
      </c>
      <c r="N9" s="85">
        <f t="shared" ref="N9:N50" si="1">(L9-K9)/K9</f>
        <v>0.18797154451921852</v>
      </c>
      <c r="O9" s="378"/>
      <c r="Q9" s="393"/>
    </row>
    <row r="10" spans="1:17" ht="27" customHeight="1" x14ac:dyDescent="0.15">
      <c r="A10" s="751" t="s">
        <v>68</v>
      </c>
      <c r="B10" s="394" t="s">
        <v>68</v>
      </c>
      <c r="C10" s="395" t="s">
        <v>67</v>
      </c>
      <c r="D10" s="381">
        <v>1249244000</v>
      </c>
      <c r="E10" s="381">
        <v>1387303000</v>
      </c>
      <c r="F10" s="381">
        <f>SUM(F11:F13)</f>
        <v>138059000</v>
      </c>
      <c r="G10" s="76">
        <f>(E10-D10)/D10</f>
        <v>0.1105140388907211</v>
      </c>
      <c r="H10" s="389"/>
      <c r="I10" s="739"/>
      <c r="J10" s="390" t="s">
        <v>80</v>
      </c>
      <c r="K10" s="391">
        <v>25164120</v>
      </c>
      <c r="L10" s="391">
        <v>29781680</v>
      </c>
      <c r="M10" s="392">
        <f t="shared" si="0"/>
        <v>4617560</v>
      </c>
      <c r="N10" s="85">
        <f t="shared" si="1"/>
        <v>0.18349777381446281</v>
      </c>
      <c r="O10" s="378"/>
      <c r="Q10" s="393"/>
    </row>
    <row r="11" spans="1:17" ht="27" customHeight="1" x14ac:dyDescent="0.15">
      <c r="A11" s="751"/>
      <c r="B11" s="752"/>
      <c r="C11" s="390" t="s">
        <v>72</v>
      </c>
      <c r="D11" s="396">
        <v>441846000</v>
      </c>
      <c r="E11" s="396">
        <v>479524000</v>
      </c>
      <c r="F11" s="387">
        <f>E11-D11</f>
        <v>37678000</v>
      </c>
      <c r="G11" s="388">
        <f>(E11-D11)/D11</f>
        <v>8.5274054761161122E-2</v>
      </c>
      <c r="H11" s="389"/>
      <c r="I11" s="740"/>
      <c r="J11" s="390" t="s">
        <v>81</v>
      </c>
      <c r="K11" s="391">
        <v>29115510</v>
      </c>
      <c r="L11" s="391">
        <v>35531880</v>
      </c>
      <c r="M11" s="392">
        <f t="shared" si="0"/>
        <v>6416370</v>
      </c>
      <c r="N11" s="85">
        <f t="shared" si="1"/>
        <v>0.22037635610710579</v>
      </c>
      <c r="O11" s="378"/>
    </row>
    <row r="12" spans="1:17" ht="27" customHeight="1" x14ac:dyDescent="0.15">
      <c r="A12" s="751"/>
      <c r="B12" s="752"/>
      <c r="C12" s="390" t="s">
        <v>73</v>
      </c>
      <c r="D12" s="396">
        <v>231581000</v>
      </c>
      <c r="E12" s="396">
        <v>246907000</v>
      </c>
      <c r="F12" s="387">
        <f t="shared" ref="F12:F13" si="2">E12-D12</f>
        <v>15326000</v>
      </c>
      <c r="G12" s="388">
        <f t="shared" ref="G12:G18" si="3">(E12-D12)/D12</f>
        <v>6.6179867951170437E-2</v>
      </c>
      <c r="H12" s="719" t="s">
        <v>6</v>
      </c>
      <c r="I12" s="397" t="s">
        <v>19</v>
      </c>
      <c r="J12" s="398" t="s">
        <v>67</v>
      </c>
      <c r="K12" s="399">
        <f>SUM(K13:K14)</f>
        <v>2824000</v>
      </c>
      <c r="L12" s="399">
        <f>SUM(L13:L14)</f>
        <v>2460000</v>
      </c>
      <c r="M12" s="380">
        <f>L12-K12</f>
        <v>-364000</v>
      </c>
      <c r="N12" s="76">
        <f t="shared" si="1"/>
        <v>-0.12889518413597734</v>
      </c>
      <c r="O12" s="378"/>
    </row>
    <row r="13" spans="1:17" ht="27" customHeight="1" x14ac:dyDescent="0.15">
      <c r="A13" s="751"/>
      <c r="B13" s="752"/>
      <c r="C13" s="390" t="s">
        <v>74</v>
      </c>
      <c r="D13" s="396">
        <v>575817000</v>
      </c>
      <c r="E13" s="396">
        <v>660872000</v>
      </c>
      <c r="F13" s="387">
        <f t="shared" si="2"/>
        <v>85055000</v>
      </c>
      <c r="G13" s="388">
        <f>(E13-D13)/D13</f>
        <v>0.14771185984436028</v>
      </c>
      <c r="H13" s="720"/>
      <c r="I13" s="738"/>
      <c r="J13" s="400" t="s">
        <v>82</v>
      </c>
      <c r="K13" s="391">
        <v>2204000</v>
      </c>
      <c r="L13" s="391">
        <v>1600000</v>
      </c>
      <c r="M13" s="392">
        <f t="shared" ref="M13" si="4">L13-K13</f>
        <v>-604000</v>
      </c>
      <c r="N13" s="85">
        <f t="shared" si="1"/>
        <v>-0.27404718693284935</v>
      </c>
      <c r="O13" s="378"/>
    </row>
    <row r="14" spans="1:17" ht="27" customHeight="1" x14ac:dyDescent="0.15">
      <c r="A14" s="751" t="s">
        <v>70</v>
      </c>
      <c r="B14" s="394" t="s">
        <v>70</v>
      </c>
      <c r="C14" s="395" t="s">
        <v>67</v>
      </c>
      <c r="D14" s="380">
        <v>4650000</v>
      </c>
      <c r="E14" s="380">
        <v>5000000</v>
      </c>
      <c r="F14" s="381">
        <f>SUM(F15:F16)</f>
        <v>350000</v>
      </c>
      <c r="G14" s="76">
        <f t="shared" si="3"/>
        <v>7.5268817204301078E-2</v>
      </c>
      <c r="H14" s="720"/>
      <c r="I14" s="739"/>
      <c r="J14" s="400" t="s">
        <v>83</v>
      </c>
      <c r="K14" s="391">
        <v>620000</v>
      </c>
      <c r="L14" s="391">
        <v>860000</v>
      </c>
      <c r="M14" s="392">
        <f t="shared" si="0"/>
        <v>240000</v>
      </c>
      <c r="N14" s="85">
        <f t="shared" si="1"/>
        <v>0.38709677419354838</v>
      </c>
      <c r="O14" s="378"/>
    </row>
    <row r="15" spans="1:17" ht="27" customHeight="1" x14ac:dyDescent="0.15">
      <c r="A15" s="751"/>
      <c r="B15" s="741"/>
      <c r="C15" s="390" t="s">
        <v>25</v>
      </c>
      <c r="D15" s="391">
        <v>2650000</v>
      </c>
      <c r="E15" s="391">
        <v>2500000</v>
      </c>
      <c r="F15" s="387">
        <f>E15-D15</f>
        <v>-150000</v>
      </c>
      <c r="G15" s="388">
        <f t="shared" si="3"/>
        <v>-5.6603773584905662E-2</v>
      </c>
      <c r="H15" s="720"/>
      <c r="I15" s="395" t="s">
        <v>4</v>
      </c>
      <c r="J15" s="395" t="s">
        <v>67</v>
      </c>
      <c r="K15" s="399">
        <f>SUM(K16:K21)</f>
        <v>35496060</v>
      </c>
      <c r="L15" s="399">
        <f>SUM(L16:L21)</f>
        <v>26615540</v>
      </c>
      <c r="M15" s="380">
        <f>L15-K15</f>
        <v>-8880520</v>
      </c>
      <c r="N15" s="76">
        <f t="shared" si="1"/>
        <v>-0.25018325977587369</v>
      </c>
      <c r="O15" s="378"/>
    </row>
    <row r="16" spans="1:17" ht="27" customHeight="1" x14ac:dyDescent="0.15">
      <c r="A16" s="751"/>
      <c r="B16" s="742"/>
      <c r="C16" s="390" t="s">
        <v>21</v>
      </c>
      <c r="D16" s="391">
        <v>2000000</v>
      </c>
      <c r="E16" s="391">
        <v>2500000</v>
      </c>
      <c r="F16" s="387">
        <f>E16-D16</f>
        <v>500000</v>
      </c>
      <c r="G16" s="388">
        <f t="shared" si="3"/>
        <v>0.25</v>
      </c>
      <c r="H16" s="720"/>
      <c r="I16" s="743"/>
      <c r="J16" s="401" t="s">
        <v>84</v>
      </c>
      <c r="K16" s="402">
        <v>267800</v>
      </c>
      <c r="L16" s="402">
        <v>800000</v>
      </c>
      <c r="M16" s="392">
        <f t="shared" si="0"/>
        <v>532200</v>
      </c>
      <c r="N16" s="85">
        <f>(L16-K16)/K16</f>
        <v>1.9873039581777445</v>
      </c>
      <c r="O16" s="378"/>
    </row>
    <row r="17" spans="1:15" ht="27" customHeight="1" x14ac:dyDescent="0.15">
      <c r="A17" s="719" t="s">
        <v>24</v>
      </c>
      <c r="B17" s="403" t="s">
        <v>24</v>
      </c>
      <c r="C17" s="395" t="s">
        <v>67</v>
      </c>
      <c r="D17" s="380">
        <v>10000000</v>
      </c>
      <c r="E17" s="380">
        <v>10000000</v>
      </c>
      <c r="F17" s="380">
        <f>SUM(F18)</f>
        <v>0</v>
      </c>
      <c r="G17" s="77">
        <f t="shared" si="3"/>
        <v>0</v>
      </c>
      <c r="H17" s="720"/>
      <c r="I17" s="744"/>
      <c r="J17" s="404" t="s">
        <v>85</v>
      </c>
      <c r="K17" s="405">
        <v>18639660</v>
      </c>
      <c r="L17" s="405">
        <v>10651540</v>
      </c>
      <c r="M17" s="392">
        <f t="shared" si="0"/>
        <v>-7988120</v>
      </c>
      <c r="N17" s="85">
        <f>(L17-K17)/K17</f>
        <v>-0.42855502729127032</v>
      </c>
      <c r="O17" s="378"/>
    </row>
    <row r="18" spans="1:15" ht="27" customHeight="1" x14ac:dyDescent="0.15">
      <c r="A18" s="721"/>
      <c r="B18" s="385"/>
      <c r="C18" s="390" t="s">
        <v>17</v>
      </c>
      <c r="D18" s="217">
        <v>10000000</v>
      </c>
      <c r="E18" s="217">
        <v>10000000</v>
      </c>
      <c r="F18" s="387">
        <f>E18-D18</f>
        <v>0</v>
      </c>
      <c r="G18" s="388">
        <f t="shared" si="3"/>
        <v>0</v>
      </c>
      <c r="H18" s="720"/>
      <c r="I18" s="744"/>
      <c r="J18" s="404" t="s">
        <v>86</v>
      </c>
      <c r="K18" s="405">
        <v>3634410</v>
      </c>
      <c r="L18" s="405">
        <v>3648000</v>
      </c>
      <c r="M18" s="392">
        <f t="shared" si="0"/>
        <v>13590</v>
      </c>
      <c r="N18" s="85">
        <f t="shared" si="1"/>
        <v>3.7392589168530792E-3</v>
      </c>
      <c r="O18" s="378"/>
    </row>
    <row r="19" spans="1:15" ht="27" customHeight="1" x14ac:dyDescent="0.15">
      <c r="A19" s="719" t="s">
        <v>14</v>
      </c>
      <c r="B19" s="394" t="s">
        <v>14</v>
      </c>
      <c r="C19" s="395" t="s">
        <v>67</v>
      </c>
      <c r="D19" s="406">
        <v>58237209</v>
      </c>
      <c r="E19" s="406">
        <v>52758052</v>
      </c>
      <c r="F19" s="406">
        <f>SUM(F20:F21)</f>
        <v>-5479157</v>
      </c>
      <c r="G19" s="76">
        <f>(E19-D19)/D19</f>
        <v>-9.408344070884303E-2</v>
      </c>
      <c r="H19" s="720"/>
      <c r="I19" s="744"/>
      <c r="J19" s="404" t="s">
        <v>87</v>
      </c>
      <c r="K19" s="405">
        <v>3005190</v>
      </c>
      <c r="L19" s="405">
        <v>3022000</v>
      </c>
      <c r="M19" s="392">
        <f t="shared" si="0"/>
        <v>16810</v>
      </c>
      <c r="N19" s="85">
        <f>(L19-K19)/K19</f>
        <v>5.5936563079206306E-3</v>
      </c>
      <c r="O19" s="378"/>
    </row>
    <row r="20" spans="1:15" ht="27" customHeight="1" x14ac:dyDescent="0.15">
      <c r="A20" s="720"/>
      <c r="B20" s="738"/>
      <c r="C20" s="390" t="s">
        <v>75</v>
      </c>
      <c r="D20" s="217">
        <v>54985934</v>
      </c>
      <c r="E20" s="217">
        <v>48954262</v>
      </c>
      <c r="F20" s="387">
        <f>E20-D20</f>
        <v>-6031672</v>
      </c>
      <c r="G20" s="388">
        <f>(E20-D20)/D20</f>
        <v>-0.10969481758734879</v>
      </c>
      <c r="H20" s="720"/>
      <c r="I20" s="744"/>
      <c r="J20" s="404" t="s">
        <v>88</v>
      </c>
      <c r="K20" s="405">
        <v>2840000</v>
      </c>
      <c r="L20" s="405">
        <v>2440000</v>
      </c>
      <c r="M20" s="392">
        <f t="shared" si="0"/>
        <v>-400000</v>
      </c>
      <c r="N20" s="85">
        <f t="shared" si="1"/>
        <v>-0.14084507042253522</v>
      </c>
      <c r="O20" s="378"/>
    </row>
    <row r="21" spans="1:15" ht="27" customHeight="1" x14ac:dyDescent="0.15">
      <c r="A21" s="721"/>
      <c r="B21" s="740"/>
      <c r="C21" s="407" t="s">
        <v>76</v>
      </c>
      <c r="D21" s="218">
        <v>3251275</v>
      </c>
      <c r="E21" s="218">
        <v>3803790</v>
      </c>
      <c r="F21" s="387">
        <f t="shared" ref="F21" si="5">E21-D21</f>
        <v>552515</v>
      </c>
      <c r="G21" s="388">
        <f>(E21-D21)/D21</f>
        <v>0.16993794742062729</v>
      </c>
      <c r="H21" s="720"/>
      <c r="I21" s="745"/>
      <c r="J21" s="408" t="s">
        <v>89</v>
      </c>
      <c r="K21" s="405">
        <v>7109000</v>
      </c>
      <c r="L21" s="405">
        <v>6054000</v>
      </c>
      <c r="M21" s="392">
        <f t="shared" si="0"/>
        <v>-1055000</v>
      </c>
      <c r="N21" s="85">
        <f t="shared" si="1"/>
        <v>-0.14840343226895483</v>
      </c>
      <c r="O21" s="378"/>
    </row>
    <row r="22" spans="1:15" ht="27" customHeight="1" x14ac:dyDescent="0.15">
      <c r="A22" s="730" t="s">
        <v>77</v>
      </c>
      <c r="B22" s="395" t="s">
        <v>77</v>
      </c>
      <c r="C22" s="395" t="s">
        <v>67</v>
      </c>
      <c r="D22" s="406">
        <v>47406649</v>
      </c>
      <c r="E22" s="406">
        <v>117123000</v>
      </c>
      <c r="F22" s="406">
        <f>SUM(F23:F28)</f>
        <v>69716351</v>
      </c>
      <c r="G22" s="76">
        <f>(E22-D22)/D22</f>
        <v>1.4706028051044064</v>
      </c>
      <c r="H22" s="733" t="s">
        <v>34</v>
      </c>
      <c r="I22" s="409" t="s">
        <v>10</v>
      </c>
      <c r="J22" s="395" t="s">
        <v>67</v>
      </c>
      <c r="K22" s="410">
        <f>SUM(K23:K25)</f>
        <v>7542000</v>
      </c>
      <c r="L22" s="410">
        <f>SUM(L23:L25)</f>
        <v>6900000</v>
      </c>
      <c r="M22" s="380">
        <f>L22-K22</f>
        <v>-642000</v>
      </c>
      <c r="N22" s="76">
        <f>(L22-K22)/K22</f>
        <v>-8.5123309466984889E-2</v>
      </c>
      <c r="O22" s="378"/>
    </row>
    <row r="23" spans="1:15" ht="27" customHeight="1" x14ac:dyDescent="0.15">
      <c r="A23" s="731"/>
      <c r="B23" s="735"/>
      <c r="C23" s="390" t="s">
        <v>23</v>
      </c>
      <c r="D23" s="220">
        <v>361890</v>
      </c>
      <c r="E23" s="220">
        <v>375000</v>
      </c>
      <c r="F23" s="387">
        <f>E23-D23</f>
        <v>13110</v>
      </c>
      <c r="G23" s="411">
        <f>(E23-D23)/D23</f>
        <v>3.6226477658957139E-2</v>
      </c>
      <c r="H23" s="717"/>
      <c r="I23" s="738"/>
      <c r="J23" s="412" t="s">
        <v>10</v>
      </c>
      <c r="K23" s="405">
        <v>2410000</v>
      </c>
      <c r="L23" s="405">
        <v>2100000</v>
      </c>
      <c r="M23" s="392">
        <f t="shared" ref="M23:M25" si="6">L23-K23</f>
        <v>-310000</v>
      </c>
      <c r="N23" s="85">
        <f t="shared" ref="N23:N25" si="7">(L23-K23)/K23</f>
        <v>-0.12863070539419086</v>
      </c>
      <c r="O23" s="378"/>
    </row>
    <row r="24" spans="1:15" ht="27" customHeight="1" x14ac:dyDescent="0.15">
      <c r="A24" s="731"/>
      <c r="B24" s="736"/>
      <c r="C24" s="413" t="s">
        <v>377</v>
      </c>
      <c r="D24" s="219">
        <v>2814759</v>
      </c>
      <c r="E24" s="700">
        <v>16444000</v>
      </c>
      <c r="F24" s="387">
        <f>E24-D24</f>
        <v>13629241</v>
      </c>
      <c r="G24" s="411">
        <f t="shared" ref="G24:G28" si="8">(E24-D24)/D24</f>
        <v>4.8420632103849748</v>
      </c>
      <c r="H24" s="717"/>
      <c r="I24" s="739"/>
      <c r="J24" s="412" t="s">
        <v>90</v>
      </c>
      <c r="K24" s="391">
        <v>2500000</v>
      </c>
      <c r="L24" s="391">
        <v>2000000</v>
      </c>
      <c r="M24" s="392">
        <f t="shared" si="6"/>
        <v>-500000</v>
      </c>
      <c r="N24" s="85">
        <f t="shared" si="7"/>
        <v>-0.2</v>
      </c>
      <c r="O24" s="378"/>
    </row>
    <row r="25" spans="1:15" ht="27" customHeight="1" x14ac:dyDescent="0.15">
      <c r="A25" s="731"/>
      <c r="B25" s="736"/>
      <c r="C25" s="447" t="s">
        <v>638</v>
      </c>
      <c r="D25" s="448">
        <v>6530000</v>
      </c>
      <c r="E25" s="448">
        <v>62604000</v>
      </c>
      <c r="F25" s="387">
        <f>E25-D25</f>
        <v>56074000</v>
      </c>
      <c r="G25" s="411">
        <f t="shared" si="8"/>
        <v>8.587136294027566</v>
      </c>
      <c r="H25" s="734"/>
      <c r="I25" s="740"/>
      <c r="J25" s="414" t="s">
        <v>11</v>
      </c>
      <c r="K25" s="405">
        <v>2632000</v>
      </c>
      <c r="L25" s="405">
        <v>2800000</v>
      </c>
      <c r="M25" s="392">
        <f t="shared" si="6"/>
        <v>168000</v>
      </c>
      <c r="N25" s="85">
        <f t="shared" si="7"/>
        <v>6.3829787234042548E-2</v>
      </c>
      <c r="O25" s="378"/>
    </row>
    <row r="26" spans="1:15" ht="27" customHeight="1" x14ac:dyDescent="0.15">
      <c r="A26" s="731"/>
      <c r="B26" s="736"/>
      <c r="C26" s="390" t="s">
        <v>127</v>
      </c>
      <c r="D26" s="219">
        <v>30000000</v>
      </c>
      <c r="E26" s="219">
        <v>30000000</v>
      </c>
      <c r="F26" s="387">
        <f t="shared" ref="F26:F28" si="9">E26-D26</f>
        <v>0</v>
      </c>
      <c r="G26" s="415">
        <f t="shared" si="8"/>
        <v>0</v>
      </c>
      <c r="H26" s="719" t="s">
        <v>3</v>
      </c>
      <c r="I26" s="416" t="s">
        <v>3</v>
      </c>
      <c r="J26" s="417" t="s">
        <v>67</v>
      </c>
      <c r="K26" s="410">
        <f>SUM(K27:K50)</f>
        <v>895804000</v>
      </c>
      <c r="L26" s="410">
        <f>SUM(L27:L53)</f>
        <v>983223000</v>
      </c>
      <c r="M26" s="380">
        <f>L26-K26</f>
        <v>87419000</v>
      </c>
      <c r="N26" s="76">
        <f>(L26-K26)/K26</f>
        <v>9.7587195413282368E-2</v>
      </c>
      <c r="O26" s="378"/>
    </row>
    <row r="27" spans="1:15" ht="27" customHeight="1" x14ac:dyDescent="0.15">
      <c r="A27" s="731"/>
      <c r="B27" s="736"/>
      <c r="C27" s="418" t="s">
        <v>126</v>
      </c>
      <c r="D27" s="419">
        <v>5000000</v>
      </c>
      <c r="E27" s="419">
        <v>5000000</v>
      </c>
      <c r="F27" s="387">
        <f t="shared" si="9"/>
        <v>0</v>
      </c>
      <c r="G27" s="415">
        <f t="shared" si="8"/>
        <v>0</v>
      </c>
      <c r="H27" s="720"/>
      <c r="I27" s="727"/>
      <c r="J27" s="420" t="s">
        <v>91</v>
      </c>
      <c r="K27" s="421">
        <v>13000000</v>
      </c>
      <c r="L27" s="421">
        <v>15000000</v>
      </c>
      <c r="M27" s="422">
        <f>L27-K27</f>
        <v>2000000</v>
      </c>
      <c r="N27" s="86">
        <f>(L27-K27)/K27</f>
        <v>0.15384615384615385</v>
      </c>
      <c r="O27" s="378"/>
    </row>
    <row r="28" spans="1:15" ht="27" customHeight="1" thickBot="1" x14ac:dyDescent="0.2">
      <c r="A28" s="732"/>
      <c r="B28" s="737"/>
      <c r="C28" s="423" t="s">
        <v>378</v>
      </c>
      <c r="D28" s="424">
        <v>2700000</v>
      </c>
      <c r="E28" s="424">
        <v>2700000</v>
      </c>
      <c r="F28" s="425">
        <f t="shared" si="9"/>
        <v>0</v>
      </c>
      <c r="G28" s="415">
        <f t="shared" si="8"/>
        <v>0</v>
      </c>
      <c r="H28" s="720"/>
      <c r="I28" s="728"/>
      <c r="J28" s="79" t="s">
        <v>92</v>
      </c>
      <c r="K28" s="421">
        <v>7000000</v>
      </c>
      <c r="L28" s="421">
        <v>7000000</v>
      </c>
      <c r="M28" s="422">
        <f t="shared" ref="M28:M61" si="10">L28-K28</f>
        <v>0</v>
      </c>
      <c r="N28" s="86">
        <f t="shared" si="1"/>
        <v>0</v>
      </c>
      <c r="O28" s="378"/>
    </row>
    <row r="29" spans="1:15" ht="27" customHeight="1" x14ac:dyDescent="0.15">
      <c r="A29" s="715"/>
      <c r="B29" s="715"/>
      <c r="C29" s="715"/>
      <c r="D29" s="715"/>
      <c r="E29" s="715"/>
      <c r="F29" s="715"/>
      <c r="G29" s="716"/>
      <c r="H29" s="720"/>
      <c r="I29" s="728"/>
      <c r="J29" s="420" t="s">
        <v>93</v>
      </c>
      <c r="K29" s="421">
        <v>3000000</v>
      </c>
      <c r="L29" s="421">
        <v>3000000</v>
      </c>
      <c r="M29" s="422">
        <f t="shared" si="10"/>
        <v>0</v>
      </c>
      <c r="N29" s="86">
        <f t="shared" si="1"/>
        <v>0</v>
      </c>
      <c r="O29" s="378"/>
    </row>
    <row r="30" spans="1:15" ht="27" customHeight="1" x14ac:dyDescent="0.15">
      <c r="A30" s="717"/>
      <c r="B30" s="717"/>
      <c r="C30" s="717"/>
      <c r="D30" s="717"/>
      <c r="E30" s="717"/>
      <c r="F30" s="717"/>
      <c r="G30" s="718"/>
      <c r="H30" s="720"/>
      <c r="I30" s="728"/>
      <c r="J30" s="420" t="s">
        <v>111</v>
      </c>
      <c r="K30" s="421">
        <v>10980000</v>
      </c>
      <c r="L30" s="421">
        <v>10980000</v>
      </c>
      <c r="M30" s="422">
        <f t="shared" si="10"/>
        <v>0</v>
      </c>
      <c r="N30" s="86">
        <f t="shared" si="1"/>
        <v>0</v>
      </c>
      <c r="O30" s="378"/>
    </row>
    <row r="31" spans="1:15" ht="27" customHeight="1" x14ac:dyDescent="0.15">
      <c r="A31" s="717"/>
      <c r="B31" s="717"/>
      <c r="C31" s="717"/>
      <c r="D31" s="717"/>
      <c r="E31" s="717"/>
      <c r="F31" s="717"/>
      <c r="G31" s="718"/>
      <c r="H31" s="720"/>
      <c r="I31" s="728"/>
      <c r="J31" s="426" t="s">
        <v>94</v>
      </c>
      <c r="K31" s="391">
        <v>227968000</v>
      </c>
      <c r="L31" s="391">
        <v>235456000</v>
      </c>
      <c r="M31" s="422">
        <f t="shared" si="10"/>
        <v>7488000</v>
      </c>
      <c r="N31" s="86">
        <f t="shared" si="1"/>
        <v>3.2846715328467155E-2</v>
      </c>
      <c r="O31" s="378"/>
    </row>
    <row r="32" spans="1:15" ht="27" customHeight="1" x14ac:dyDescent="0.15">
      <c r="A32" s="717"/>
      <c r="B32" s="717"/>
      <c r="C32" s="717"/>
      <c r="D32" s="717"/>
      <c r="E32" s="717"/>
      <c r="F32" s="717"/>
      <c r="G32" s="718"/>
      <c r="H32" s="720"/>
      <c r="I32" s="728"/>
      <c r="J32" s="426" t="s">
        <v>95</v>
      </c>
      <c r="K32" s="391">
        <v>71040000</v>
      </c>
      <c r="L32" s="391">
        <v>75316000</v>
      </c>
      <c r="M32" s="422">
        <f t="shared" si="10"/>
        <v>4276000</v>
      </c>
      <c r="N32" s="86">
        <f t="shared" si="1"/>
        <v>6.0191441441441444E-2</v>
      </c>
      <c r="O32" s="378"/>
    </row>
    <row r="33" spans="1:15" ht="27" customHeight="1" x14ac:dyDescent="0.15">
      <c r="A33" s="717"/>
      <c r="B33" s="717"/>
      <c r="C33" s="717"/>
      <c r="D33" s="717"/>
      <c r="E33" s="717"/>
      <c r="F33" s="717"/>
      <c r="G33" s="718"/>
      <c r="H33" s="720"/>
      <c r="I33" s="728"/>
      <c r="J33" s="426" t="s">
        <v>96</v>
      </c>
      <c r="K33" s="391">
        <v>60100000</v>
      </c>
      <c r="L33" s="391">
        <v>63576000</v>
      </c>
      <c r="M33" s="422">
        <f t="shared" si="10"/>
        <v>3476000</v>
      </c>
      <c r="N33" s="86">
        <f t="shared" si="1"/>
        <v>5.7836938435940101E-2</v>
      </c>
      <c r="O33" s="378"/>
    </row>
    <row r="34" spans="1:15" ht="27" customHeight="1" x14ac:dyDescent="0.15">
      <c r="A34" s="717"/>
      <c r="B34" s="717"/>
      <c r="C34" s="717"/>
      <c r="D34" s="717"/>
      <c r="E34" s="717"/>
      <c r="F34" s="717"/>
      <c r="G34" s="718"/>
      <c r="H34" s="720"/>
      <c r="I34" s="728"/>
      <c r="J34" s="426" t="s">
        <v>97</v>
      </c>
      <c r="K34" s="391">
        <v>32780000</v>
      </c>
      <c r="L34" s="391">
        <v>34476000</v>
      </c>
      <c r="M34" s="422">
        <f t="shared" si="10"/>
        <v>1696000</v>
      </c>
      <c r="N34" s="86">
        <f t="shared" si="1"/>
        <v>5.1738865161683953E-2</v>
      </c>
      <c r="O34" s="378"/>
    </row>
    <row r="35" spans="1:15" ht="27" customHeight="1" x14ac:dyDescent="0.15">
      <c r="A35" s="717"/>
      <c r="B35" s="717"/>
      <c r="C35" s="717"/>
      <c r="D35" s="717"/>
      <c r="E35" s="717"/>
      <c r="F35" s="717"/>
      <c r="G35" s="718"/>
      <c r="H35" s="720"/>
      <c r="I35" s="728"/>
      <c r="J35" s="426" t="s">
        <v>98</v>
      </c>
      <c r="K35" s="391">
        <v>11000000</v>
      </c>
      <c r="L35" s="391">
        <v>13250000</v>
      </c>
      <c r="M35" s="422">
        <f t="shared" si="10"/>
        <v>2250000</v>
      </c>
      <c r="N35" s="86">
        <f t="shared" si="1"/>
        <v>0.20454545454545456</v>
      </c>
      <c r="O35" s="378"/>
    </row>
    <row r="36" spans="1:15" ht="24.75" customHeight="1" x14ac:dyDescent="0.15">
      <c r="A36" s="717"/>
      <c r="B36" s="717"/>
      <c r="C36" s="717"/>
      <c r="D36" s="717"/>
      <c r="E36" s="717"/>
      <c r="F36" s="717"/>
      <c r="G36" s="718"/>
      <c r="H36" s="720"/>
      <c r="I36" s="728"/>
      <c r="J36" s="426" t="s">
        <v>99</v>
      </c>
      <c r="K36" s="391">
        <v>13400000</v>
      </c>
      <c r="L36" s="391">
        <v>19000000</v>
      </c>
      <c r="M36" s="422">
        <f t="shared" si="10"/>
        <v>5600000</v>
      </c>
      <c r="N36" s="86">
        <f t="shared" si="1"/>
        <v>0.41791044776119401</v>
      </c>
      <c r="O36" s="378"/>
    </row>
    <row r="37" spans="1:15" ht="27" customHeight="1" x14ac:dyDescent="0.15">
      <c r="A37" s="717"/>
      <c r="B37" s="717"/>
      <c r="C37" s="717"/>
      <c r="D37" s="717"/>
      <c r="E37" s="717"/>
      <c r="F37" s="717"/>
      <c r="G37" s="718"/>
      <c r="H37" s="720"/>
      <c r="I37" s="728"/>
      <c r="J37" s="426" t="s">
        <v>100</v>
      </c>
      <c r="K37" s="391">
        <v>33540000</v>
      </c>
      <c r="L37" s="391">
        <v>29100000</v>
      </c>
      <c r="M37" s="422">
        <f t="shared" si="10"/>
        <v>-4440000</v>
      </c>
      <c r="N37" s="86">
        <f t="shared" si="1"/>
        <v>-0.13237924865831843</v>
      </c>
      <c r="O37" s="378"/>
    </row>
    <row r="38" spans="1:15" ht="27" customHeight="1" x14ac:dyDescent="0.15">
      <c r="A38" s="717"/>
      <c r="B38" s="717"/>
      <c r="C38" s="717"/>
      <c r="D38" s="717"/>
      <c r="E38" s="717"/>
      <c r="F38" s="717"/>
      <c r="G38" s="718"/>
      <c r="H38" s="720"/>
      <c r="I38" s="728"/>
      <c r="J38" s="426" t="s">
        <v>101</v>
      </c>
      <c r="K38" s="391">
        <v>15600000</v>
      </c>
      <c r="L38" s="391">
        <v>14400000</v>
      </c>
      <c r="M38" s="422">
        <f t="shared" si="10"/>
        <v>-1200000</v>
      </c>
      <c r="N38" s="86">
        <f t="shared" si="1"/>
        <v>-7.6923076923076927E-2</v>
      </c>
      <c r="O38" s="378"/>
    </row>
    <row r="39" spans="1:15" ht="27" customHeight="1" x14ac:dyDescent="0.15">
      <c r="A39" s="717"/>
      <c r="B39" s="717"/>
      <c r="C39" s="717"/>
      <c r="D39" s="717"/>
      <c r="E39" s="717"/>
      <c r="F39" s="717"/>
      <c r="G39" s="718"/>
      <c r="H39" s="720"/>
      <c r="I39" s="728"/>
      <c r="J39" s="426" t="s">
        <v>102</v>
      </c>
      <c r="K39" s="391">
        <v>30070000</v>
      </c>
      <c r="L39" s="391">
        <v>33943000</v>
      </c>
      <c r="M39" s="422">
        <f t="shared" si="10"/>
        <v>3873000</v>
      </c>
      <c r="N39" s="86">
        <f t="shared" si="1"/>
        <v>0.12879946790821417</v>
      </c>
    </row>
    <row r="40" spans="1:15" ht="27" customHeight="1" x14ac:dyDescent="0.15">
      <c r="A40" s="717"/>
      <c r="B40" s="717"/>
      <c r="C40" s="717"/>
      <c r="D40" s="717"/>
      <c r="E40" s="717"/>
      <c r="F40" s="717"/>
      <c r="G40" s="718"/>
      <c r="H40" s="720"/>
      <c r="I40" s="728"/>
      <c r="J40" s="426" t="s">
        <v>243</v>
      </c>
      <c r="K40" s="427">
        <v>20000000</v>
      </c>
      <c r="L40" s="427">
        <v>20000000</v>
      </c>
      <c r="M40" s="422">
        <f t="shared" si="10"/>
        <v>0</v>
      </c>
      <c r="N40" s="86">
        <f t="shared" si="1"/>
        <v>0</v>
      </c>
    </row>
    <row r="41" spans="1:15" ht="33.75" customHeight="1" x14ac:dyDescent="0.15">
      <c r="A41" s="717"/>
      <c r="B41" s="717"/>
      <c r="C41" s="717"/>
      <c r="D41" s="717"/>
      <c r="E41" s="717"/>
      <c r="F41" s="717"/>
      <c r="G41" s="718"/>
      <c r="H41" s="720"/>
      <c r="I41" s="728"/>
      <c r="J41" s="426" t="s">
        <v>103</v>
      </c>
      <c r="K41" s="391">
        <v>6300000</v>
      </c>
      <c r="L41" s="391">
        <v>7000000</v>
      </c>
      <c r="M41" s="422">
        <f t="shared" si="10"/>
        <v>700000</v>
      </c>
      <c r="N41" s="86">
        <f t="shared" si="1"/>
        <v>0.1111111111111111</v>
      </c>
    </row>
    <row r="42" spans="1:15" ht="33" customHeight="1" x14ac:dyDescent="0.15">
      <c r="A42" s="717"/>
      <c r="B42" s="717"/>
      <c r="C42" s="717"/>
      <c r="D42" s="717"/>
      <c r="E42" s="717"/>
      <c r="F42" s="717"/>
      <c r="G42" s="718"/>
      <c r="H42" s="720"/>
      <c r="I42" s="728"/>
      <c r="J42" s="426" t="s">
        <v>104</v>
      </c>
      <c r="K42" s="391">
        <v>11031000</v>
      </c>
      <c r="L42" s="391">
        <v>11588000</v>
      </c>
      <c r="M42" s="422">
        <f t="shared" si="10"/>
        <v>557000</v>
      </c>
      <c r="N42" s="86">
        <f t="shared" si="1"/>
        <v>5.0494062188378208E-2</v>
      </c>
    </row>
    <row r="43" spans="1:15" ht="27" customHeight="1" x14ac:dyDescent="0.15">
      <c r="A43" s="717"/>
      <c r="B43" s="717"/>
      <c r="C43" s="717"/>
      <c r="D43" s="717"/>
      <c r="E43" s="717"/>
      <c r="F43" s="717"/>
      <c r="G43" s="718"/>
      <c r="H43" s="720"/>
      <c r="I43" s="728"/>
      <c r="J43" s="426" t="s">
        <v>105</v>
      </c>
      <c r="K43" s="391">
        <v>10000000</v>
      </c>
      <c r="L43" s="391">
        <v>0</v>
      </c>
      <c r="M43" s="422">
        <f t="shared" si="10"/>
        <v>-10000000</v>
      </c>
      <c r="N43" s="86">
        <f t="shared" si="1"/>
        <v>-1</v>
      </c>
    </row>
    <row r="44" spans="1:15" ht="27" customHeight="1" x14ac:dyDescent="0.15">
      <c r="A44" s="717"/>
      <c r="B44" s="717"/>
      <c r="C44" s="717"/>
      <c r="D44" s="717"/>
      <c r="E44" s="717"/>
      <c r="F44" s="717"/>
      <c r="G44" s="718"/>
      <c r="H44" s="720"/>
      <c r="I44" s="728"/>
      <c r="J44" s="705" t="s">
        <v>641</v>
      </c>
      <c r="K44" s="391">
        <v>0</v>
      </c>
      <c r="L44" s="391">
        <v>4000000</v>
      </c>
      <c r="M44" s="422">
        <f t="shared" si="10"/>
        <v>4000000</v>
      </c>
      <c r="N44" s="86">
        <v>1</v>
      </c>
    </row>
    <row r="45" spans="1:15" ht="27" customHeight="1" x14ac:dyDescent="0.15">
      <c r="A45" s="717"/>
      <c r="B45" s="717"/>
      <c r="C45" s="717"/>
      <c r="D45" s="717"/>
      <c r="E45" s="717"/>
      <c r="F45" s="717"/>
      <c r="G45" s="718"/>
      <c r="H45" s="720"/>
      <c r="I45" s="728"/>
      <c r="J45" s="428" t="s">
        <v>313</v>
      </c>
      <c r="K45" s="391">
        <v>3000000</v>
      </c>
      <c r="L45" s="391">
        <v>5000000</v>
      </c>
      <c r="M45" s="422">
        <f t="shared" si="10"/>
        <v>2000000</v>
      </c>
      <c r="N45" s="86">
        <f t="shared" si="1"/>
        <v>0.66666666666666663</v>
      </c>
    </row>
    <row r="46" spans="1:15" ht="27" customHeight="1" x14ac:dyDescent="0.15">
      <c r="A46" s="717"/>
      <c r="B46" s="717"/>
      <c r="C46" s="717"/>
      <c r="D46" s="717"/>
      <c r="E46" s="717"/>
      <c r="F46" s="717"/>
      <c r="G46" s="718"/>
      <c r="H46" s="720"/>
      <c r="I46" s="728"/>
      <c r="J46" s="429" t="s">
        <v>106</v>
      </c>
      <c r="K46" s="391">
        <v>120000000</v>
      </c>
      <c r="L46" s="391">
        <v>121300000</v>
      </c>
      <c r="M46" s="422">
        <f t="shared" si="10"/>
        <v>1300000</v>
      </c>
      <c r="N46" s="86">
        <f>(L46-K46)/K46</f>
        <v>1.0833333333333334E-2</v>
      </c>
    </row>
    <row r="47" spans="1:15" ht="36" customHeight="1" x14ac:dyDescent="0.15">
      <c r="A47" s="717"/>
      <c r="B47" s="717"/>
      <c r="C47" s="717"/>
      <c r="D47" s="717"/>
      <c r="E47" s="717"/>
      <c r="F47" s="717"/>
      <c r="G47" s="718"/>
      <c r="H47" s="720"/>
      <c r="I47" s="728"/>
      <c r="J47" s="430" t="s">
        <v>107</v>
      </c>
      <c r="K47" s="431">
        <v>98902000</v>
      </c>
      <c r="L47" s="431">
        <v>103902000</v>
      </c>
      <c r="M47" s="422">
        <f t="shared" si="10"/>
        <v>5000000</v>
      </c>
      <c r="N47" s="86">
        <f t="shared" si="1"/>
        <v>5.05550949424683E-2</v>
      </c>
    </row>
    <row r="48" spans="1:15" ht="34.5" customHeight="1" x14ac:dyDescent="0.15">
      <c r="A48" s="717"/>
      <c r="B48" s="717"/>
      <c r="C48" s="717"/>
      <c r="D48" s="717"/>
      <c r="E48" s="717"/>
      <c r="F48" s="717"/>
      <c r="G48" s="718"/>
      <c r="H48" s="720"/>
      <c r="I48" s="728"/>
      <c r="J48" s="420" t="s">
        <v>128</v>
      </c>
      <c r="K48" s="421">
        <v>10000000</v>
      </c>
      <c r="L48" s="421">
        <v>10000000</v>
      </c>
      <c r="M48" s="422">
        <f t="shared" si="10"/>
        <v>0</v>
      </c>
      <c r="N48" s="86">
        <f>(L48-K48)/K48</f>
        <v>0</v>
      </c>
    </row>
    <row r="49" spans="1:14" ht="24.75" customHeight="1" x14ac:dyDescent="0.15">
      <c r="A49" s="717"/>
      <c r="B49" s="717"/>
      <c r="C49" s="717"/>
      <c r="D49" s="717"/>
      <c r="E49" s="717"/>
      <c r="F49" s="717"/>
      <c r="G49" s="718"/>
      <c r="H49" s="720"/>
      <c r="I49" s="728"/>
      <c r="J49" s="420" t="s">
        <v>108</v>
      </c>
      <c r="K49" s="421">
        <v>55268000</v>
      </c>
      <c r="L49" s="421">
        <v>57086000</v>
      </c>
      <c r="M49" s="422">
        <f t="shared" si="10"/>
        <v>1818000</v>
      </c>
      <c r="N49" s="86">
        <f t="shared" si="1"/>
        <v>3.2894260693348776E-2</v>
      </c>
    </row>
    <row r="50" spans="1:14" ht="27" customHeight="1" x14ac:dyDescent="0.15">
      <c r="A50" s="717"/>
      <c r="B50" s="717"/>
      <c r="C50" s="717"/>
      <c r="D50" s="717"/>
      <c r="E50" s="717"/>
      <c r="F50" s="717"/>
      <c r="G50" s="718"/>
      <c r="H50" s="720"/>
      <c r="I50" s="728"/>
      <c r="J50" s="432" t="s">
        <v>109</v>
      </c>
      <c r="K50" s="421">
        <v>31825000</v>
      </c>
      <c r="L50" s="421">
        <v>35850000</v>
      </c>
      <c r="M50" s="422">
        <f t="shared" si="10"/>
        <v>4025000</v>
      </c>
      <c r="N50" s="86">
        <f t="shared" si="1"/>
        <v>0.12647289866457187</v>
      </c>
    </row>
    <row r="51" spans="1:14" ht="27" customHeight="1" x14ac:dyDescent="0.15">
      <c r="A51" s="717"/>
      <c r="B51" s="717"/>
      <c r="C51" s="717"/>
      <c r="D51" s="717"/>
      <c r="E51" s="717"/>
      <c r="F51" s="717"/>
      <c r="G51" s="718"/>
      <c r="H51" s="720"/>
      <c r="I51" s="728"/>
      <c r="J51" s="698" t="s">
        <v>379</v>
      </c>
      <c r="K51" s="421">
        <v>0</v>
      </c>
      <c r="L51" s="421">
        <v>19000000</v>
      </c>
      <c r="M51" s="422">
        <f t="shared" si="10"/>
        <v>19000000</v>
      </c>
      <c r="N51" s="86">
        <v>1</v>
      </c>
    </row>
    <row r="52" spans="1:14" ht="27" customHeight="1" x14ac:dyDescent="0.15">
      <c r="A52" s="717"/>
      <c r="B52" s="717"/>
      <c r="C52" s="717"/>
      <c r="D52" s="717"/>
      <c r="E52" s="717"/>
      <c r="F52" s="717"/>
      <c r="G52" s="718"/>
      <c r="H52" s="720"/>
      <c r="I52" s="728"/>
      <c r="J52" s="698" t="s">
        <v>380</v>
      </c>
      <c r="K52" s="421">
        <v>0</v>
      </c>
      <c r="L52" s="421">
        <v>4000000</v>
      </c>
      <c r="M52" s="422">
        <f t="shared" si="10"/>
        <v>4000000</v>
      </c>
      <c r="N52" s="86">
        <v>1</v>
      </c>
    </row>
    <row r="53" spans="1:14" ht="27" customHeight="1" x14ac:dyDescent="0.15">
      <c r="A53" s="717"/>
      <c r="B53" s="717"/>
      <c r="C53" s="717"/>
      <c r="D53" s="717"/>
      <c r="E53" s="717"/>
      <c r="F53" s="717"/>
      <c r="G53" s="718"/>
      <c r="H53" s="721"/>
      <c r="I53" s="729"/>
      <c r="J53" s="698" t="s">
        <v>311</v>
      </c>
      <c r="K53" s="421">
        <v>0</v>
      </c>
      <c r="L53" s="421">
        <v>30000000</v>
      </c>
      <c r="M53" s="422">
        <f t="shared" si="10"/>
        <v>30000000</v>
      </c>
      <c r="N53" s="86">
        <v>1</v>
      </c>
    </row>
    <row r="54" spans="1:14" ht="27" customHeight="1" x14ac:dyDescent="0.15">
      <c r="A54" s="717"/>
      <c r="B54" s="717"/>
      <c r="C54" s="717"/>
      <c r="D54" s="717"/>
      <c r="E54" s="717"/>
      <c r="F54" s="717"/>
      <c r="G54" s="718"/>
      <c r="H54" s="719" t="s">
        <v>110</v>
      </c>
      <c r="I54" s="433" t="s">
        <v>110</v>
      </c>
      <c r="J54" s="434" t="s">
        <v>67</v>
      </c>
      <c r="K54" s="399">
        <f>SUM(K55:K56)</f>
        <v>63249099</v>
      </c>
      <c r="L54" s="399">
        <f>SUM(L55:L56)</f>
        <v>58133052</v>
      </c>
      <c r="M54" s="380">
        <f>L54-K54</f>
        <v>-5116047</v>
      </c>
      <c r="N54" s="76">
        <f>(L54-K54)/K54</f>
        <v>-8.0887270821043633E-2</v>
      </c>
    </row>
    <row r="55" spans="1:14" ht="27" customHeight="1" x14ac:dyDescent="0.15">
      <c r="A55" s="717"/>
      <c r="B55" s="717"/>
      <c r="C55" s="717"/>
      <c r="D55" s="717"/>
      <c r="E55" s="717"/>
      <c r="F55" s="717"/>
      <c r="G55" s="718"/>
      <c r="H55" s="720"/>
      <c r="I55" s="722"/>
      <c r="J55" s="428" t="s">
        <v>36</v>
      </c>
      <c r="K55" s="435">
        <v>55347824</v>
      </c>
      <c r="L55" s="217">
        <v>49329262</v>
      </c>
      <c r="M55" s="422">
        <f>L55-K55</f>
        <v>-6018562</v>
      </c>
      <c r="N55" s="86">
        <f>(L55-K55)/K55</f>
        <v>-0.10874071580483453</v>
      </c>
    </row>
    <row r="56" spans="1:14" ht="27" customHeight="1" x14ac:dyDescent="0.15">
      <c r="A56" s="717"/>
      <c r="B56" s="717"/>
      <c r="C56" s="717"/>
      <c r="D56" s="717"/>
      <c r="E56" s="717"/>
      <c r="F56" s="717"/>
      <c r="G56" s="718"/>
      <c r="H56" s="721"/>
      <c r="I56" s="723"/>
      <c r="J56" s="428" t="s">
        <v>5</v>
      </c>
      <c r="K56" s="435">
        <v>7901275</v>
      </c>
      <c r="L56" s="435">
        <v>8803790</v>
      </c>
      <c r="M56" s="422">
        <f>L56-K56</f>
        <v>902515</v>
      </c>
      <c r="N56" s="86">
        <f>(L56-K56)/K56</f>
        <v>0.11422397018202758</v>
      </c>
    </row>
    <row r="57" spans="1:14" ht="27" customHeight="1" x14ac:dyDescent="0.15">
      <c r="A57" s="717"/>
      <c r="B57" s="717"/>
      <c r="C57" s="717"/>
      <c r="D57" s="717"/>
      <c r="E57" s="717"/>
      <c r="F57" s="717"/>
      <c r="G57" s="718"/>
      <c r="H57" s="724" t="s">
        <v>20</v>
      </c>
      <c r="I57" s="436" t="s">
        <v>20</v>
      </c>
      <c r="J57" s="434" t="s">
        <v>67</v>
      </c>
      <c r="K57" s="399">
        <f>SUM(K58:K61)</f>
        <v>47544759</v>
      </c>
      <c r="L57" s="399">
        <f>SUM(L58:L61)</f>
        <v>117248000</v>
      </c>
      <c r="M57" s="380">
        <f>L57-K57</f>
        <v>69703241</v>
      </c>
      <c r="N57" s="76">
        <f>(L57-K57)/K57</f>
        <v>1.4660551965359632</v>
      </c>
    </row>
    <row r="58" spans="1:14" ht="27" customHeight="1" x14ac:dyDescent="0.15">
      <c r="A58" s="717"/>
      <c r="B58" s="717"/>
      <c r="C58" s="717"/>
      <c r="D58" s="717"/>
      <c r="E58" s="717"/>
      <c r="F58" s="717"/>
      <c r="G58" s="718"/>
      <c r="H58" s="725"/>
      <c r="I58" s="437"/>
      <c r="J58" s="438" t="s">
        <v>20</v>
      </c>
      <c r="K58" s="435">
        <v>9844759</v>
      </c>
      <c r="L58" s="699">
        <v>79548000</v>
      </c>
      <c r="M58" s="422">
        <f>L58-K58</f>
        <v>69703241</v>
      </c>
      <c r="N58" s="86">
        <f>(L58-K58)/K58</f>
        <v>7.0802384294018781</v>
      </c>
    </row>
    <row r="59" spans="1:14" ht="27" customHeight="1" x14ac:dyDescent="0.15">
      <c r="A59" s="717"/>
      <c r="B59" s="717"/>
      <c r="C59" s="717"/>
      <c r="D59" s="717"/>
      <c r="E59" s="717"/>
      <c r="F59" s="717"/>
      <c r="G59" s="718"/>
      <c r="H59" s="725"/>
      <c r="J59" s="390" t="s">
        <v>127</v>
      </c>
      <c r="K59" s="219">
        <v>30000000</v>
      </c>
      <c r="L59" s="219">
        <v>30000000</v>
      </c>
      <c r="M59" s="422">
        <f t="shared" si="10"/>
        <v>0</v>
      </c>
      <c r="N59" s="87">
        <f>M59/L59</f>
        <v>0</v>
      </c>
    </row>
    <row r="60" spans="1:14" ht="27" customHeight="1" x14ac:dyDescent="0.15">
      <c r="A60" s="717"/>
      <c r="B60" s="717"/>
      <c r="C60" s="717"/>
      <c r="D60" s="717"/>
      <c r="E60" s="717"/>
      <c r="F60" s="717"/>
      <c r="G60" s="718"/>
      <c r="H60" s="725"/>
      <c r="J60" s="413" t="s">
        <v>129</v>
      </c>
      <c r="K60" s="419">
        <v>5000000</v>
      </c>
      <c r="L60" s="419">
        <v>5000000</v>
      </c>
      <c r="M60" s="402">
        <f t="shared" si="10"/>
        <v>0</v>
      </c>
      <c r="N60" s="439">
        <f>M60/L60</f>
        <v>0</v>
      </c>
    </row>
    <row r="61" spans="1:14" ht="27" customHeight="1" thickBot="1" x14ac:dyDescent="0.2">
      <c r="A61" s="717"/>
      <c r="B61" s="717"/>
      <c r="C61" s="717"/>
      <c r="D61" s="717"/>
      <c r="E61" s="717"/>
      <c r="F61" s="717"/>
      <c r="G61" s="718"/>
      <c r="H61" s="726"/>
      <c r="I61" s="440"/>
      <c r="J61" s="441" t="s">
        <v>240</v>
      </c>
      <c r="K61" s="424">
        <v>2700000</v>
      </c>
      <c r="L61" s="424">
        <v>2700000</v>
      </c>
      <c r="M61" s="442">
        <f t="shared" si="10"/>
        <v>0</v>
      </c>
      <c r="N61" s="88">
        <f>M61/L61</f>
        <v>0</v>
      </c>
    </row>
    <row r="62" spans="1:14" x14ac:dyDescent="0.15">
      <c r="H62" s="443"/>
    </row>
  </sheetData>
  <mergeCells count="41">
    <mergeCell ref="A5:A6"/>
    <mergeCell ref="B5:B6"/>
    <mergeCell ref="C5:C6"/>
    <mergeCell ref="D5:D6"/>
    <mergeCell ref="E5:E6"/>
    <mergeCell ref="A1:N1"/>
    <mergeCell ref="A2:N2"/>
    <mergeCell ref="A3:N3"/>
    <mergeCell ref="A4:G4"/>
    <mergeCell ref="H4:N4"/>
    <mergeCell ref="M5:N5"/>
    <mergeCell ref="A7:C7"/>
    <mergeCell ref="H7:J7"/>
    <mergeCell ref="A8:A9"/>
    <mergeCell ref="I9:I11"/>
    <mergeCell ref="A10:A13"/>
    <mergeCell ref="B11:B13"/>
    <mergeCell ref="H12:H21"/>
    <mergeCell ref="I13:I14"/>
    <mergeCell ref="A14:A16"/>
    <mergeCell ref="F5:G5"/>
    <mergeCell ref="H5:H6"/>
    <mergeCell ref="I5:I6"/>
    <mergeCell ref="J5:J6"/>
    <mergeCell ref="K5:K6"/>
    <mergeCell ref="L5:L6"/>
    <mergeCell ref="B15:B16"/>
    <mergeCell ref="I16:I21"/>
    <mergeCell ref="A17:A18"/>
    <mergeCell ref="A19:A21"/>
    <mergeCell ref="B20:B21"/>
    <mergeCell ref="A29:G61"/>
    <mergeCell ref="H54:H56"/>
    <mergeCell ref="I55:I56"/>
    <mergeCell ref="H57:H61"/>
    <mergeCell ref="H26:H53"/>
    <mergeCell ref="I27:I53"/>
    <mergeCell ref="A22:A28"/>
    <mergeCell ref="H22:H25"/>
    <mergeCell ref="B23:B28"/>
    <mergeCell ref="I23:I25"/>
  </mergeCells>
  <phoneticPr fontId="13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7" fitToHeight="0" orientation="landscape" r:id="rId1"/>
  <rowBreaks count="2" manualBreakCount="2">
    <brk id="30" max="13" man="1"/>
    <brk id="60" max="1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6"/>
  <sheetViews>
    <sheetView zoomScaleNormal="100" workbookViewId="0">
      <selection activeCell="E12" sqref="E12"/>
    </sheetView>
  </sheetViews>
  <sheetFormatPr defaultRowHeight="16.5" x14ac:dyDescent="0.15"/>
  <cols>
    <col min="1" max="2" width="8.88671875" style="67"/>
    <col min="3" max="3" width="20" style="67" customWidth="1"/>
    <col min="4" max="5" width="14.6640625" style="67" bestFit="1" customWidth="1"/>
    <col min="6" max="6" width="11.88671875" style="67" bestFit="1" customWidth="1"/>
    <col min="7" max="7" width="9.44140625" style="67" customWidth="1"/>
    <col min="8" max="8" width="4.77734375" style="67" customWidth="1"/>
    <col min="9" max="9" width="9.6640625" style="67" customWidth="1"/>
    <col min="10" max="10" width="12.109375" style="67" customWidth="1"/>
    <col min="11" max="12" width="2.5546875" style="67" customWidth="1"/>
    <col min="13" max="13" width="2.88671875" style="67" customWidth="1"/>
    <col min="14" max="14" width="6.44140625" style="67" customWidth="1"/>
    <col min="15" max="15" width="12.109375" style="67" bestFit="1" customWidth="1"/>
    <col min="16" max="16" width="16.6640625" style="31" customWidth="1"/>
    <col min="17" max="18" width="12.77734375" style="67" bestFit="1" customWidth="1"/>
    <col min="19" max="16384" width="8.88671875" style="67"/>
  </cols>
  <sheetData>
    <row r="1" spans="1:21" ht="48.75" customHeight="1" x14ac:dyDescent="0.55000000000000004">
      <c r="A1" s="779" t="s">
        <v>645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11"/>
      <c r="R1" s="711"/>
      <c r="S1" s="711"/>
      <c r="T1" s="711"/>
      <c r="U1" s="711"/>
    </row>
    <row r="2" spans="1:21" ht="20.25" x14ac:dyDescent="0.15">
      <c r="A2" s="787" t="s">
        <v>62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</row>
    <row r="3" spans="1:21" ht="17.25" thickBot="1" x14ac:dyDescent="0.2">
      <c r="A3" s="788" t="s">
        <v>63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</row>
    <row r="4" spans="1:21" ht="17.25" customHeight="1" thickBot="1" x14ac:dyDescent="0.2">
      <c r="A4" s="791" t="s">
        <v>53</v>
      </c>
      <c r="B4" s="789" t="s">
        <v>61</v>
      </c>
      <c r="C4" s="789" t="s">
        <v>55</v>
      </c>
      <c r="D4" s="792" t="s">
        <v>282</v>
      </c>
      <c r="E4" s="792" t="s">
        <v>283</v>
      </c>
      <c r="F4" s="789" t="s">
        <v>114</v>
      </c>
      <c r="G4" s="790"/>
      <c r="H4" s="794" t="s">
        <v>64</v>
      </c>
      <c r="I4" s="795"/>
      <c r="J4" s="795"/>
      <c r="K4" s="795"/>
      <c r="L4" s="795"/>
      <c r="M4" s="795"/>
      <c r="N4" s="795"/>
      <c r="O4" s="796"/>
      <c r="P4" s="785" t="s">
        <v>117</v>
      </c>
    </row>
    <row r="5" spans="1:21" ht="17.25" thickBot="1" x14ac:dyDescent="0.2">
      <c r="A5" s="791"/>
      <c r="B5" s="789"/>
      <c r="C5" s="789"/>
      <c r="D5" s="793"/>
      <c r="E5" s="793"/>
      <c r="F5" s="92" t="s">
        <v>65</v>
      </c>
      <c r="G5" s="91" t="s">
        <v>59</v>
      </c>
      <c r="H5" s="794"/>
      <c r="I5" s="795"/>
      <c r="J5" s="795"/>
      <c r="K5" s="795"/>
      <c r="L5" s="795"/>
      <c r="M5" s="795"/>
      <c r="N5" s="795"/>
      <c r="O5" s="796"/>
      <c r="P5" s="786"/>
    </row>
    <row r="6" spans="1:21" ht="27" customHeight="1" x14ac:dyDescent="0.15">
      <c r="A6" s="776" t="s">
        <v>60</v>
      </c>
      <c r="B6" s="777"/>
      <c r="C6" s="778"/>
      <c r="D6" s="215">
        <f>SUM(D7,D9,D13,D16,D18,D21)</f>
        <v>1370037858</v>
      </c>
      <c r="E6" s="215">
        <f>SUM(E7,E9,E13,E16,E18,E21)</f>
        <v>1572684052</v>
      </c>
      <c r="F6" s="215">
        <f>E6-D6</f>
        <v>202646194</v>
      </c>
      <c r="G6" s="75">
        <f>(E6-D6)/D6</f>
        <v>0.14791284256613585</v>
      </c>
      <c r="H6" s="768"/>
      <c r="I6" s="769"/>
      <c r="J6" s="769"/>
      <c r="K6" s="769"/>
      <c r="L6" s="769"/>
      <c r="M6" s="769"/>
      <c r="N6" s="769"/>
      <c r="O6" s="103"/>
      <c r="P6" s="106"/>
    </row>
    <row r="7" spans="1:21" ht="24.75" customHeight="1" x14ac:dyDescent="0.15">
      <c r="A7" s="766" t="s">
        <v>66</v>
      </c>
      <c r="B7" s="71" t="s">
        <v>66</v>
      </c>
      <c r="C7" s="71" t="s">
        <v>67</v>
      </c>
      <c r="D7" s="214">
        <f>SUM(D8)</f>
        <v>500000</v>
      </c>
      <c r="E7" s="214">
        <f>SUM(E8)</f>
        <v>500000</v>
      </c>
      <c r="F7" s="214">
        <v>0</v>
      </c>
      <c r="G7" s="76">
        <f>(E7-D7)/D7</f>
        <v>0</v>
      </c>
      <c r="H7" s="770"/>
      <c r="I7" s="771"/>
      <c r="J7" s="771"/>
      <c r="K7" s="771"/>
      <c r="L7" s="771"/>
      <c r="M7" s="771"/>
      <c r="N7" s="771"/>
      <c r="O7" s="101"/>
      <c r="P7" s="51"/>
    </row>
    <row r="8" spans="1:21" ht="24.75" customHeight="1" x14ac:dyDescent="0.15">
      <c r="A8" s="766"/>
      <c r="B8" s="90"/>
      <c r="C8" s="68" t="s">
        <v>71</v>
      </c>
      <c r="D8" s="387">
        <v>500000</v>
      </c>
      <c r="E8" s="387">
        <v>500000</v>
      </c>
      <c r="F8" s="213">
        <f>E8-D8</f>
        <v>0</v>
      </c>
      <c r="G8" s="69">
        <f>(E8-D8)/D8</f>
        <v>0</v>
      </c>
      <c r="H8" s="772" t="s">
        <v>115</v>
      </c>
      <c r="I8" s="773"/>
      <c r="J8" s="773"/>
      <c r="K8" s="773"/>
      <c r="L8" s="773"/>
      <c r="M8" s="773"/>
      <c r="N8" s="773"/>
      <c r="O8" s="104">
        <v>500000</v>
      </c>
      <c r="P8" s="52"/>
    </row>
    <row r="9" spans="1:21" ht="24.75" customHeight="1" x14ac:dyDescent="0.15">
      <c r="A9" s="766" t="s">
        <v>68</v>
      </c>
      <c r="B9" s="72" t="s">
        <v>69</v>
      </c>
      <c r="C9" s="73" t="s">
        <v>67</v>
      </c>
      <c r="D9" s="381">
        <v>1249244000</v>
      </c>
      <c r="E9" s="381">
        <v>1387303000</v>
      </c>
      <c r="F9" s="221">
        <f>SUM(F10:F12)</f>
        <v>138059000</v>
      </c>
      <c r="G9" s="76">
        <f>(E9-D9)/D9</f>
        <v>0.1105140388907211</v>
      </c>
      <c r="H9" s="774"/>
      <c r="I9" s="773"/>
      <c r="J9" s="773"/>
      <c r="K9" s="773"/>
      <c r="L9" s="773"/>
      <c r="M9" s="773"/>
      <c r="N9" s="773"/>
      <c r="O9" s="102"/>
      <c r="P9" s="51"/>
    </row>
    <row r="10" spans="1:21" ht="24.75" customHeight="1" x14ac:dyDescent="0.15">
      <c r="A10" s="766"/>
      <c r="B10" s="767"/>
      <c r="C10" s="82" t="s">
        <v>72</v>
      </c>
      <c r="D10" s="396">
        <v>441846000</v>
      </c>
      <c r="E10" s="396">
        <v>479524000</v>
      </c>
      <c r="F10" s="213">
        <f>E10-D10</f>
        <v>37678000</v>
      </c>
      <c r="G10" s="69">
        <f t="shared" ref="G10:G11" si="0">(E10-D10)/D10</f>
        <v>8.5274054761161122E-2</v>
      </c>
      <c r="H10" s="772" t="s">
        <v>116</v>
      </c>
      <c r="I10" s="773"/>
      <c r="J10" s="773"/>
      <c r="K10" s="773"/>
      <c r="L10" s="773"/>
      <c r="M10" s="773"/>
      <c r="N10" s="773"/>
      <c r="O10" s="104">
        <v>479524000</v>
      </c>
      <c r="P10" s="244"/>
    </row>
    <row r="11" spans="1:21" ht="24.75" customHeight="1" x14ac:dyDescent="0.15">
      <c r="A11" s="766"/>
      <c r="B11" s="767"/>
      <c r="C11" s="82" t="s">
        <v>73</v>
      </c>
      <c r="D11" s="396">
        <v>231581000</v>
      </c>
      <c r="E11" s="396">
        <v>246907000</v>
      </c>
      <c r="F11" s="213">
        <f t="shared" ref="F11:F12" si="1">E11-D11</f>
        <v>15326000</v>
      </c>
      <c r="G11" s="69">
        <f t="shared" si="0"/>
        <v>6.6179867951170437E-2</v>
      </c>
      <c r="H11" s="772" t="s">
        <v>118</v>
      </c>
      <c r="I11" s="773"/>
      <c r="J11" s="773"/>
      <c r="K11" s="773"/>
      <c r="L11" s="773"/>
      <c r="M11" s="773"/>
      <c r="N11" s="775"/>
      <c r="O11" s="107">
        <v>246907000</v>
      </c>
      <c r="P11" s="245"/>
    </row>
    <row r="12" spans="1:21" ht="24.75" customHeight="1" x14ac:dyDescent="0.15">
      <c r="A12" s="766"/>
      <c r="B12" s="767"/>
      <c r="C12" s="82" t="s">
        <v>74</v>
      </c>
      <c r="D12" s="396">
        <v>575817000</v>
      </c>
      <c r="E12" s="396">
        <v>660872000</v>
      </c>
      <c r="F12" s="213">
        <f t="shared" si="1"/>
        <v>85055000</v>
      </c>
      <c r="G12" s="69">
        <f>(E12-D12)/D12</f>
        <v>0.14771185984436028</v>
      </c>
      <c r="H12" s="772" t="s">
        <v>119</v>
      </c>
      <c r="I12" s="773"/>
      <c r="J12" s="773"/>
      <c r="K12" s="773"/>
      <c r="L12" s="773"/>
      <c r="M12" s="773"/>
      <c r="N12" s="775"/>
      <c r="O12" s="109">
        <v>660872000</v>
      </c>
      <c r="P12" s="246"/>
    </row>
    <row r="13" spans="1:21" ht="24.75" customHeight="1" x14ac:dyDescent="0.15">
      <c r="A13" s="766" t="s">
        <v>70</v>
      </c>
      <c r="B13" s="72" t="s">
        <v>70</v>
      </c>
      <c r="C13" s="83" t="s">
        <v>67</v>
      </c>
      <c r="D13" s="380">
        <v>4650000</v>
      </c>
      <c r="E13" s="380">
        <v>5000000</v>
      </c>
      <c r="F13" s="221">
        <f>SUM(F14:F15)</f>
        <v>350000</v>
      </c>
      <c r="G13" s="76">
        <f>(E13-D13)/D13</f>
        <v>7.5268817204301078E-2</v>
      </c>
      <c r="H13" s="774"/>
      <c r="I13" s="773"/>
      <c r="J13" s="773"/>
      <c r="K13" s="773"/>
      <c r="L13" s="773"/>
      <c r="M13" s="773"/>
      <c r="N13" s="775"/>
      <c r="O13" s="102"/>
      <c r="P13" s="57"/>
    </row>
    <row r="14" spans="1:21" ht="24.75" customHeight="1" x14ac:dyDescent="0.15">
      <c r="A14" s="766"/>
      <c r="B14" s="780"/>
      <c r="C14" s="82" t="s">
        <v>25</v>
      </c>
      <c r="D14" s="391">
        <v>2650000</v>
      </c>
      <c r="E14" s="391">
        <v>2500000</v>
      </c>
      <c r="F14" s="213">
        <f>E14-D14</f>
        <v>-150000</v>
      </c>
      <c r="G14" s="69">
        <f t="shared" ref="G14:G17" si="2">(E14-D14)/D14</f>
        <v>-5.6603773584905662E-2</v>
      </c>
      <c r="H14" s="782" t="s">
        <v>120</v>
      </c>
      <c r="I14" s="783"/>
      <c r="J14" s="783"/>
      <c r="K14" s="783"/>
      <c r="L14" s="783"/>
      <c r="M14" s="783"/>
      <c r="N14" s="784"/>
      <c r="O14" s="110">
        <v>2500000</v>
      </c>
      <c r="P14" s="51"/>
    </row>
    <row r="15" spans="1:21" ht="24.75" customHeight="1" x14ac:dyDescent="0.15">
      <c r="A15" s="766"/>
      <c r="B15" s="781"/>
      <c r="C15" s="82" t="s">
        <v>21</v>
      </c>
      <c r="D15" s="391">
        <v>2000000</v>
      </c>
      <c r="E15" s="391">
        <v>2500000</v>
      </c>
      <c r="F15" s="213">
        <f>E15-D15</f>
        <v>500000</v>
      </c>
      <c r="G15" s="69">
        <f t="shared" si="2"/>
        <v>0.25</v>
      </c>
      <c r="H15" s="772" t="s">
        <v>121</v>
      </c>
      <c r="I15" s="773"/>
      <c r="J15" s="773"/>
      <c r="K15" s="773"/>
      <c r="L15" s="773"/>
      <c r="M15" s="773"/>
      <c r="N15" s="775"/>
      <c r="O15" s="110">
        <v>2500000</v>
      </c>
      <c r="P15" s="50"/>
    </row>
    <row r="16" spans="1:21" ht="24.75" customHeight="1" x14ac:dyDescent="0.15">
      <c r="A16" s="89" t="s">
        <v>24</v>
      </c>
      <c r="B16" s="74" t="s">
        <v>24</v>
      </c>
      <c r="C16" s="83" t="s">
        <v>67</v>
      </c>
      <c r="D16" s="214">
        <v>10000000</v>
      </c>
      <c r="E16" s="214">
        <v>10000000</v>
      </c>
      <c r="F16" s="216">
        <f>SUM(F17)</f>
        <v>0</v>
      </c>
      <c r="G16" s="77">
        <f t="shared" si="2"/>
        <v>0</v>
      </c>
      <c r="H16" s="774"/>
      <c r="I16" s="773"/>
      <c r="J16" s="773"/>
      <c r="K16" s="773"/>
      <c r="L16" s="773"/>
      <c r="M16" s="773"/>
      <c r="N16" s="775"/>
      <c r="O16" s="102"/>
      <c r="P16" s="57"/>
    </row>
    <row r="17" spans="1:16" ht="24.75" customHeight="1" x14ac:dyDescent="0.15">
      <c r="A17" s="89"/>
      <c r="B17" s="90"/>
      <c r="C17" s="82" t="s">
        <v>17</v>
      </c>
      <c r="D17" s="217">
        <v>10000000</v>
      </c>
      <c r="E17" s="217">
        <v>10000000</v>
      </c>
      <c r="F17" s="213">
        <f>E17-D17</f>
        <v>0</v>
      </c>
      <c r="G17" s="69">
        <f t="shared" si="2"/>
        <v>0</v>
      </c>
      <c r="H17" s="772" t="s">
        <v>122</v>
      </c>
      <c r="I17" s="773"/>
      <c r="J17" s="773"/>
      <c r="K17" s="773"/>
      <c r="L17" s="773"/>
      <c r="M17" s="773"/>
      <c r="N17" s="775"/>
      <c r="O17" s="111">
        <v>10000000</v>
      </c>
      <c r="P17" s="51"/>
    </row>
    <row r="18" spans="1:16" ht="24.75" customHeight="1" x14ac:dyDescent="0.15">
      <c r="A18" s="766" t="s">
        <v>14</v>
      </c>
      <c r="B18" s="72" t="s">
        <v>78</v>
      </c>
      <c r="C18" s="83" t="s">
        <v>67</v>
      </c>
      <c r="D18" s="406">
        <v>58237209</v>
      </c>
      <c r="E18" s="406">
        <v>52758052</v>
      </c>
      <c r="F18" s="216">
        <f>SUM(F19:F20)</f>
        <v>-5479157</v>
      </c>
      <c r="G18" s="76">
        <f t="shared" ref="G18:G21" si="3">(E18-D18)/D18</f>
        <v>-9.408344070884303E-2</v>
      </c>
      <c r="H18" s="799"/>
      <c r="I18" s="783"/>
      <c r="J18" s="783"/>
      <c r="K18" s="783"/>
      <c r="L18" s="783"/>
      <c r="M18" s="783"/>
      <c r="N18" s="784"/>
      <c r="O18" s="102"/>
      <c r="P18" s="108"/>
    </row>
    <row r="19" spans="1:16" ht="24.75" customHeight="1" x14ac:dyDescent="0.15">
      <c r="A19" s="766"/>
      <c r="B19" s="797"/>
      <c r="C19" s="82" t="s">
        <v>75</v>
      </c>
      <c r="D19" s="217">
        <v>54985934</v>
      </c>
      <c r="E19" s="217">
        <v>48954262</v>
      </c>
      <c r="F19" s="213">
        <f>E19-D19</f>
        <v>-6031672</v>
      </c>
      <c r="G19" s="69">
        <f t="shared" si="3"/>
        <v>-0.10969481758734879</v>
      </c>
      <c r="H19" s="782" t="s">
        <v>123</v>
      </c>
      <c r="I19" s="783"/>
      <c r="J19" s="783"/>
      <c r="K19" s="783"/>
      <c r="L19" s="783"/>
      <c r="M19" s="783"/>
      <c r="N19" s="784"/>
      <c r="O19" s="112">
        <v>48954262</v>
      </c>
      <c r="P19" s="58"/>
    </row>
    <row r="20" spans="1:16" ht="24.75" customHeight="1" x14ac:dyDescent="0.15">
      <c r="A20" s="766"/>
      <c r="B20" s="798"/>
      <c r="C20" s="84" t="s">
        <v>76</v>
      </c>
      <c r="D20" s="218">
        <v>3251275</v>
      </c>
      <c r="E20" s="218">
        <v>3803790</v>
      </c>
      <c r="F20" s="213">
        <f t="shared" ref="F20" si="4">E20-D20</f>
        <v>552515</v>
      </c>
      <c r="G20" s="69">
        <f t="shared" si="3"/>
        <v>0.16993794742062729</v>
      </c>
      <c r="H20" s="800" t="s">
        <v>124</v>
      </c>
      <c r="I20" s="801"/>
      <c r="J20" s="801"/>
      <c r="K20" s="801"/>
      <c r="L20" s="801"/>
      <c r="M20" s="801"/>
      <c r="N20" s="802"/>
      <c r="O20" s="113">
        <v>3803790</v>
      </c>
      <c r="P20" s="58"/>
    </row>
    <row r="21" spans="1:16" ht="24.75" customHeight="1" x14ac:dyDescent="0.15">
      <c r="A21" s="766" t="s">
        <v>77</v>
      </c>
      <c r="B21" s="72" t="s">
        <v>79</v>
      </c>
      <c r="C21" s="83" t="s">
        <v>67</v>
      </c>
      <c r="D21" s="406">
        <v>47406649</v>
      </c>
      <c r="E21" s="406">
        <v>117123000</v>
      </c>
      <c r="F21" s="216">
        <f>SUM(F22:F27)</f>
        <v>69716351</v>
      </c>
      <c r="G21" s="76">
        <f t="shared" si="3"/>
        <v>1.4706028051044064</v>
      </c>
      <c r="H21" s="774"/>
      <c r="I21" s="773"/>
      <c r="J21" s="773"/>
      <c r="K21" s="773"/>
      <c r="L21" s="773"/>
      <c r="M21" s="773"/>
      <c r="N21" s="775"/>
      <c r="O21" s="102"/>
      <c r="P21" s="57"/>
    </row>
    <row r="22" spans="1:16" ht="24.75" customHeight="1" x14ac:dyDescent="0.15">
      <c r="A22" s="766"/>
      <c r="B22" s="804"/>
      <c r="C22" s="390" t="s">
        <v>23</v>
      </c>
      <c r="D22" s="220">
        <v>361890</v>
      </c>
      <c r="E22" s="220">
        <v>375000</v>
      </c>
      <c r="F22" s="387">
        <f>E22-D22</f>
        <v>13110</v>
      </c>
      <c r="G22" s="444">
        <f>(E22-D22)/D22</f>
        <v>3.6226477658957139E-2</v>
      </c>
      <c r="H22" s="799" t="s">
        <v>125</v>
      </c>
      <c r="I22" s="783"/>
      <c r="J22" s="783"/>
      <c r="K22" s="783"/>
      <c r="L22" s="783"/>
      <c r="M22" s="783"/>
      <c r="N22" s="784"/>
      <c r="O22" s="114">
        <v>375000</v>
      </c>
      <c r="P22" s="58"/>
    </row>
    <row r="23" spans="1:16" ht="24.75" customHeight="1" x14ac:dyDescent="0.15">
      <c r="A23" s="766"/>
      <c r="B23" s="804"/>
      <c r="C23" s="413" t="s">
        <v>377</v>
      </c>
      <c r="D23" s="219">
        <v>2814759</v>
      </c>
      <c r="E23" s="700">
        <v>16444000</v>
      </c>
      <c r="F23" s="701">
        <f>E23-D23</f>
        <v>13629241</v>
      </c>
      <c r="G23" s="702">
        <f t="shared" ref="G23:G27" si="5">(E23-D23)/D23</f>
        <v>4.8420632103849748</v>
      </c>
      <c r="H23" s="813" t="s">
        <v>377</v>
      </c>
      <c r="I23" s="814"/>
      <c r="J23" s="814"/>
      <c r="K23" s="814"/>
      <c r="L23" s="814"/>
      <c r="M23" s="814"/>
      <c r="N23" s="815"/>
      <c r="O23" s="703">
        <v>16444000</v>
      </c>
      <c r="P23" s="58"/>
    </row>
    <row r="24" spans="1:16" ht="24.75" customHeight="1" x14ac:dyDescent="0.15">
      <c r="A24" s="766"/>
      <c r="B24" s="804"/>
      <c r="C24" s="447" t="s">
        <v>638</v>
      </c>
      <c r="D24" s="448">
        <v>6530000</v>
      </c>
      <c r="E24" s="448">
        <v>62604000</v>
      </c>
      <c r="F24" s="387">
        <f>E24-D24</f>
        <v>56074000</v>
      </c>
      <c r="G24" s="444">
        <f t="shared" si="5"/>
        <v>8.587136294027566</v>
      </c>
      <c r="H24" s="806" t="s">
        <v>640</v>
      </c>
      <c r="I24" s="783"/>
      <c r="J24" s="783"/>
      <c r="K24" s="783"/>
      <c r="L24" s="783"/>
      <c r="M24" s="783"/>
      <c r="N24" s="784"/>
      <c r="O24" s="114">
        <v>62604000</v>
      </c>
      <c r="P24" s="58"/>
    </row>
    <row r="25" spans="1:16" ht="24.75" customHeight="1" x14ac:dyDescent="0.15">
      <c r="A25" s="766"/>
      <c r="B25" s="804"/>
      <c r="C25" s="390" t="s">
        <v>127</v>
      </c>
      <c r="D25" s="219">
        <v>30000000</v>
      </c>
      <c r="E25" s="219">
        <v>30000000</v>
      </c>
      <c r="F25" s="387">
        <f t="shared" ref="F25:F27" si="6">E25-D25</f>
        <v>0</v>
      </c>
      <c r="G25" s="445">
        <f t="shared" si="5"/>
        <v>0</v>
      </c>
      <c r="H25" s="369" t="s">
        <v>280</v>
      </c>
      <c r="I25" s="367"/>
      <c r="J25" s="367"/>
      <c r="K25" s="367"/>
      <c r="L25" s="367"/>
      <c r="M25" s="367"/>
      <c r="N25" s="368"/>
      <c r="O25" s="114">
        <v>30000000</v>
      </c>
      <c r="P25" s="58"/>
    </row>
    <row r="26" spans="1:16" ht="24.75" customHeight="1" x14ac:dyDescent="0.15">
      <c r="A26" s="766"/>
      <c r="B26" s="804"/>
      <c r="C26" s="418" t="s">
        <v>126</v>
      </c>
      <c r="D26" s="419">
        <v>5000000</v>
      </c>
      <c r="E26" s="419">
        <v>5000000</v>
      </c>
      <c r="F26" s="387">
        <f t="shared" si="6"/>
        <v>0</v>
      </c>
      <c r="G26" s="445">
        <f t="shared" si="5"/>
        <v>0</v>
      </c>
      <c r="H26" s="807" t="s">
        <v>381</v>
      </c>
      <c r="I26" s="808"/>
      <c r="J26" s="808"/>
      <c r="K26" s="808"/>
      <c r="L26" s="808"/>
      <c r="M26" s="808"/>
      <c r="N26" s="809"/>
      <c r="O26" s="114">
        <v>5000000</v>
      </c>
      <c r="P26" s="58"/>
    </row>
    <row r="27" spans="1:16" ht="24.75" customHeight="1" thickBot="1" x14ac:dyDescent="0.2">
      <c r="A27" s="803"/>
      <c r="B27" s="805"/>
      <c r="C27" s="423" t="s">
        <v>378</v>
      </c>
      <c r="D27" s="424">
        <v>2700000</v>
      </c>
      <c r="E27" s="424">
        <v>2700000</v>
      </c>
      <c r="F27" s="425">
        <f t="shared" si="6"/>
        <v>0</v>
      </c>
      <c r="G27" s="446">
        <f t="shared" si="5"/>
        <v>0</v>
      </c>
      <c r="H27" s="810" t="s">
        <v>382</v>
      </c>
      <c r="I27" s="811"/>
      <c r="J27" s="811"/>
      <c r="K27" s="811"/>
      <c r="L27" s="811"/>
      <c r="M27" s="811"/>
      <c r="N27" s="812"/>
      <c r="O27" s="115">
        <v>2700000</v>
      </c>
      <c r="P27" s="105"/>
    </row>
    <row r="28" spans="1:16" ht="15" customHeight="1" x14ac:dyDescent="0.15">
      <c r="A28" s="93"/>
      <c r="B28" s="93"/>
      <c r="C28" s="94"/>
      <c r="D28" s="95"/>
      <c r="E28" s="95"/>
      <c r="F28" s="95"/>
      <c r="G28" s="96"/>
      <c r="H28" s="97"/>
      <c r="I28" s="98"/>
      <c r="J28" s="99"/>
      <c r="K28" s="99"/>
      <c r="L28" s="99"/>
      <c r="M28" s="99"/>
      <c r="N28" s="99"/>
      <c r="O28" s="100"/>
      <c r="P28" s="67"/>
    </row>
    <row r="29" spans="1:16" ht="15" customHeight="1" x14ac:dyDescent="0.15">
      <c r="A29" s="93"/>
      <c r="B29" s="93"/>
      <c r="C29" s="94"/>
      <c r="D29" s="95"/>
      <c r="E29" s="95"/>
      <c r="F29" s="95"/>
      <c r="G29" s="96"/>
      <c r="H29" s="97"/>
      <c r="I29" s="98"/>
      <c r="J29" s="99"/>
      <c r="K29" s="99"/>
      <c r="L29" s="99"/>
      <c r="M29" s="99"/>
      <c r="N29" s="99"/>
      <c r="O29" s="100"/>
      <c r="P29" s="67"/>
    </row>
    <row r="30" spans="1:16" ht="15" customHeight="1" x14ac:dyDescent="0.15">
      <c r="A30" s="93"/>
      <c r="B30" s="93"/>
      <c r="C30" s="94"/>
      <c r="D30" s="95"/>
      <c r="E30" s="95"/>
      <c r="F30" s="95"/>
      <c r="G30" s="96"/>
      <c r="H30" s="97"/>
      <c r="I30" s="98"/>
      <c r="J30" s="99"/>
      <c r="K30" s="99"/>
      <c r="L30" s="99"/>
      <c r="M30" s="99"/>
      <c r="N30" s="99"/>
      <c r="O30" s="100"/>
      <c r="P30" s="67"/>
    </row>
    <row r="31" spans="1:16" ht="15" customHeight="1" x14ac:dyDescent="0.15">
      <c r="A31" s="93"/>
      <c r="B31" s="93"/>
      <c r="C31" s="94"/>
      <c r="D31" s="95"/>
      <c r="E31" s="95"/>
      <c r="F31" s="95"/>
      <c r="G31" s="96"/>
      <c r="H31" s="97"/>
      <c r="I31" s="98"/>
      <c r="J31" s="99"/>
      <c r="K31" s="99"/>
      <c r="L31" s="99"/>
      <c r="M31" s="99"/>
      <c r="N31" s="99"/>
      <c r="O31" s="100"/>
      <c r="P31" s="67"/>
    </row>
    <row r="32" spans="1:16" x14ac:dyDescent="0.15">
      <c r="P32" s="67"/>
    </row>
    <row r="33" spans="16:16" x14ac:dyDescent="0.15">
      <c r="P33" s="67"/>
    </row>
    <row r="34" spans="16:16" x14ac:dyDescent="0.15">
      <c r="P34" s="67"/>
    </row>
    <row r="35" spans="16:16" x14ac:dyDescent="0.15">
      <c r="P35" s="67"/>
    </row>
    <row r="36" spans="16:16" x14ac:dyDescent="0.15">
      <c r="P36" s="67"/>
    </row>
    <row r="37" spans="16:16" x14ac:dyDescent="0.15">
      <c r="P37" s="67"/>
    </row>
    <row r="38" spans="16:16" x14ac:dyDescent="0.15">
      <c r="P38" s="67"/>
    </row>
    <row r="39" spans="16:16" x14ac:dyDescent="0.15">
      <c r="P39" s="67"/>
    </row>
    <row r="40" spans="16:16" x14ac:dyDescent="0.15">
      <c r="P40" s="67"/>
    </row>
    <row r="41" spans="16:16" x14ac:dyDescent="0.15">
      <c r="P41" s="67"/>
    </row>
    <row r="42" spans="16:16" x14ac:dyDescent="0.15">
      <c r="P42" s="67"/>
    </row>
    <row r="43" spans="16:16" x14ac:dyDescent="0.15">
      <c r="P43" s="67"/>
    </row>
    <row r="44" spans="16:16" x14ac:dyDescent="0.15">
      <c r="P44" s="67"/>
    </row>
    <row r="45" spans="16:16" x14ac:dyDescent="0.15">
      <c r="P45" s="67"/>
    </row>
    <row r="46" spans="16:16" x14ac:dyDescent="0.15">
      <c r="P46" s="67"/>
    </row>
    <row r="47" spans="16:16" x14ac:dyDescent="0.15">
      <c r="P47" s="67"/>
    </row>
    <row r="48" spans="16:16" x14ac:dyDescent="0.15">
      <c r="P48" s="67"/>
    </row>
    <row r="49" spans="16:16" x14ac:dyDescent="0.15">
      <c r="P49" s="67"/>
    </row>
    <row r="50" spans="16:16" x14ac:dyDescent="0.15">
      <c r="P50" s="67"/>
    </row>
    <row r="51" spans="16:16" x14ac:dyDescent="0.15">
      <c r="P51" s="67"/>
    </row>
    <row r="52" spans="16:16" x14ac:dyDescent="0.15">
      <c r="P52" s="67"/>
    </row>
    <row r="53" spans="16:16" x14ac:dyDescent="0.15">
      <c r="P53" s="67"/>
    </row>
    <row r="54" spans="16:16" x14ac:dyDescent="0.15">
      <c r="P54" s="67"/>
    </row>
    <row r="55" spans="16:16" x14ac:dyDescent="0.15">
      <c r="P55" s="67"/>
    </row>
    <row r="56" spans="16:16" x14ac:dyDescent="0.15">
      <c r="P56" s="67"/>
    </row>
    <row r="57" spans="16:16" x14ac:dyDescent="0.15">
      <c r="P57" s="67"/>
    </row>
    <row r="58" spans="16:16" x14ac:dyDescent="0.15">
      <c r="P58" s="67"/>
    </row>
    <row r="59" spans="16:16" x14ac:dyDescent="0.15">
      <c r="P59" s="67"/>
    </row>
    <row r="60" spans="16:16" x14ac:dyDescent="0.15">
      <c r="P60" s="67"/>
    </row>
    <row r="61" spans="16:16" x14ac:dyDescent="0.15">
      <c r="P61" s="67"/>
    </row>
    <row r="62" spans="16:16" x14ac:dyDescent="0.15">
      <c r="P62" s="67"/>
    </row>
    <row r="63" spans="16:16" x14ac:dyDescent="0.15">
      <c r="P63" s="67"/>
    </row>
    <row r="64" spans="16:16" x14ac:dyDescent="0.15">
      <c r="P64" s="67"/>
    </row>
    <row r="65" spans="16:16" x14ac:dyDescent="0.15">
      <c r="P65" s="67"/>
    </row>
    <row r="66" spans="16:16" x14ac:dyDescent="0.15">
      <c r="P66" s="67"/>
    </row>
  </sheetData>
  <mergeCells count="42">
    <mergeCell ref="A21:A27"/>
    <mergeCell ref="B22:B27"/>
    <mergeCell ref="H21:N21"/>
    <mergeCell ref="H22:N22"/>
    <mergeCell ref="H24:N24"/>
    <mergeCell ref="H26:N26"/>
    <mergeCell ref="H27:N27"/>
    <mergeCell ref="H23:N23"/>
    <mergeCell ref="H16:N16"/>
    <mergeCell ref="H17:N17"/>
    <mergeCell ref="A18:A20"/>
    <mergeCell ref="B19:B20"/>
    <mergeCell ref="H18:N18"/>
    <mergeCell ref="H19:N19"/>
    <mergeCell ref="H20:N20"/>
    <mergeCell ref="A1:P1"/>
    <mergeCell ref="A13:A15"/>
    <mergeCell ref="B14:B15"/>
    <mergeCell ref="H13:N13"/>
    <mergeCell ref="H14:N14"/>
    <mergeCell ref="H15:N15"/>
    <mergeCell ref="P4:P5"/>
    <mergeCell ref="A2:P2"/>
    <mergeCell ref="A3:P3"/>
    <mergeCell ref="F4:G4"/>
    <mergeCell ref="A4:A5"/>
    <mergeCell ref="B4:B5"/>
    <mergeCell ref="C4:C5"/>
    <mergeCell ref="D4:D5"/>
    <mergeCell ref="E4:E5"/>
    <mergeCell ref="H4:O5"/>
    <mergeCell ref="A9:A12"/>
    <mergeCell ref="B10:B12"/>
    <mergeCell ref="H6:N6"/>
    <mergeCell ref="H7:N7"/>
    <mergeCell ref="H8:N8"/>
    <mergeCell ref="H9:N9"/>
    <mergeCell ref="H10:N10"/>
    <mergeCell ref="H11:N11"/>
    <mergeCell ref="A6:C6"/>
    <mergeCell ref="A7:A8"/>
    <mergeCell ref="H12:N12"/>
  </mergeCells>
  <phoneticPr fontId="13" type="noConversion"/>
  <printOptions horizontalCentered="1"/>
  <pageMargins left="0.70866141732283472" right="0.51181102362204722" top="0.74803149606299213" bottom="0.55118110236220474" header="0.31496062992125984" footer="0.31496062992125984"/>
  <pageSetup paperSize="9" scale="66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T391"/>
  <sheetViews>
    <sheetView zoomScale="70" zoomScaleNormal="70" zoomScaleSheetLayoutView="110" workbookViewId="0">
      <selection activeCell="J22" sqref="J22"/>
    </sheetView>
  </sheetViews>
  <sheetFormatPr defaultRowHeight="16.5" x14ac:dyDescent="0.15"/>
  <cols>
    <col min="1" max="1" width="9.5546875" style="9" customWidth="1"/>
    <col min="2" max="2" width="11.109375" style="9" customWidth="1"/>
    <col min="3" max="3" width="24.21875" style="9" customWidth="1"/>
    <col min="4" max="5" width="14.6640625" style="10" customWidth="1"/>
    <col min="6" max="6" width="13" style="67" customWidth="1"/>
    <col min="7" max="7" width="9.44140625" style="67" customWidth="1"/>
    <col min="8" max="8" width="29.77734375" style="6" customWidth="1"/>
    <col min="9" max="9" width="18.77734375" style="1" bestFit="1" customWidth="1"/>
    <col min="10" max="10" width="49.77734375" style="7" customWidth="1"/>
    <col min="11" max="11" width="14.88671875" style="5" bestFit="1" customWidth="1"/>
    <col min="12" max="12" width="19.88671875" style="289" customWidth="1"/>
    <col min="13" max="13" width="13.44140625" style="42" hidden="1" customWidth="1"/>
    <col min="14" max="15" width="8.88671875" style="42" hidden="1" customWidth="1"/>
    <col min="16" max="16" width="0.21875" style="42" hidden="1" customWidth="1"/>
    <col min="17" max="18" width="8.88671875" style="42" hidden="1" customWidth="1"/>
    <col min="19" max="16384" width="8.88671875" style="42"/>
  </cols>
  <sheetData>
    <row r="1" spans="1:12" s="67" customFormat="1" ht="48.75" customHeight="1" x14ac:dyDescent="0.55000000000000004">
      <c r="A1" s="779" t="s">
        <v>644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</row>
    <row r="2" spans="1:12" s="67" customFormat="1" ht="20.25" x14ac:dyDescent="0.15">
      <c r="A2" s="787" t="s">
        <v>643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</row>
    <row r="3" spans="1:12" s="67" customFormat="1" ht="17.25" thickBot="1" x14ac:dyDescent="0.2">
      <c r="A3" s="788" t="s">
        <v>63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</row>
    <row r="4" spans="1:12" s="67" customFormat="1" ht="17.25" customHeight="1" thickBot="1" x14ac:dyDescent="0.2">
      <c r="A4" s="854" t="s">
        <v>0</v>
      </c>
      <c r="B4" s="854" t="s">
        <v>1</v>
      </c>
      <c r="C4" s="856" t="s">
        <v>2</v>
      </c>
      <c r="D4" s="858" t="s">
        <v>210</v>
      </c>
      <c r="E4" s="858" t="s">
        <v>283</v>
      </c>
      <c r="F4" s="794" t="s">
        <v>114</v>
      </c>
      <c r="G4" s="796"/>
      <c r="H4" s="860" t="s">
        <v>26</v>
      </c>
      <c r="I4" s="856"/>
      <c r="J4" s="856"/>
      <c r="K4" s="861"/>
      <c r="L4" s="864" t="s">
        <v>46</v>
      </c>
    </row>
    <row r="5" spans="1:12" s="43" customFormat="1" ht="23.25" customHeight="1" thickBot="1" x14ac:dyDescent="0.2">
      <c r="A5" s="855"/>
      <c r="B5" s="855"/>
      <c r="C5" s="857"/>
      <c r="D5" s="859"/>
      <c r="E5" s="859"/>
      <c r="F5" s="70" t="s">
        <v>65</v>
      </c>
      <c r="G5" s="256" t="s">
        <v>59</v>
      </c>
      <c r="H5" s="862"/>
      <c r="I5" s="857"/>
      <c r="J5" s="857"/>
      <c r="K5" s="863"/>
      <c r="L5" s="865"/>
    </row>
    <row r="6" spans="1:12" s="8" customFormat="1" ht="23.25" customHeight="1" thickBot="1" x14ac:dyDescent="0.2">
      <c r="A6" s="846" t="s">
        <v>16</v>
      </c>
      <c r="B6" s="847"/>
      <c r="C6" s="847"/>
      <c r="D6" s="451">
        <f>SUM(D7,D66,D72,D365,D371)</f>
        <v>1370037858</v>
      </c>
      <c r="E6" s="452">
        <f>SUM(E7,E66,E72,E365,E371)</f>
        <v>1572684052</v>
      </c>
      <c r="F6" s="450">
        <f>SUM(F7,F66,F72,F365,F371)</f>
        <v>202646194</v>
      </c>
      <c r="G6" s="199">
        <f>(E6-D6)/D6</f>
        <v>0.14791284256613585</v>
      </c>
      <c r="H6" s="11"/>
      <c r="I6" s="32"/>
      <c r="J6" s="12"/>
      <c r="K6" s="120"/>
      <c r="L6" s="277"/>
    </row>
    <row r="7" spans="1:12" s="8" customFormat="1" ht="23.25" customHeight="1" x14ac:dyDescent="0.15">
      <c r="A7" s="848" t="s">
        <v>6</v>
      </c>
      <c r="B7" s="849"/>
      <c r="C7" s="850"/>
      <c r="D7" s="117">
        <f>D8+D42+D46</f>
        <v>355898000</v>
      </c>
      <c r="E7" s="117">
        <f>E8+E42+E46</f>
        <v>407180000</v>
      </c>
      <c r="F7" s="222">
        <f>E7-D7</f>
        <v>51282000</v>
      </c>
      <c r="G7" s="201">
        <f>(E7-D7)/D7</f>
        <v>0.14409184654030088</v>
      </c>
      <c r="H7" s="13"/>
      <c r="I7" s="33"/>
      <c r="J7" s="14"/>
      <c r="K7" s="121"/>
      <c r="L7" s="278"/>
    </row>
    <row r="8" spans="1:12" s="43" customFormat="1" ht="23.25" customHeight="1" x14ac:dyDescent="0.15">
      <c r="A8" s="15"/>
      <c r="B8" s="844" t="s">
        <v>22</v>
      </c>
      <c r="C8" s="845"/>
      <c r="D8" s="45">
        <v>317577940</v>
      </c>
      <c r="E8" s="45">
        <v>378104460</v>
      </c>
      <c r="F8" s="200">
        <f>E8-D8</f>
        <v>60526520</v>
      </c>
      <c r="G8" s="201">
        <f t="shared" ref="G8:G9" si="0">(E8-D8)/D8</f>
        <v>0.19058792307803243</v>
      </c>
      <c r="H8" s="16" t="s">
        <v>27</v>
      </c>
      <c r="I8" s="34" t="s">
        <v>18</v>
      </c>
      <c r="J8" s="17"/>
      <c r="K8" s="123"/>
      <c r="L8" s="279"/>
    </row>
    <row r="9" spans="1:12" s="43" customFormat="1" ht="23.25" customHeight="1" x14ac:dyDescent="0.15">
      <c r="A9" s="15"/>
      <c r="B9" s="18"/>
      <c r="C9" s="18" t="s">
        <v>7</v>
      </c>
      <c r="D9" s="254">
        <v>263298310</v>
      </c>
      <c r="E9" s="254">
        <v>312790900</v>
      </c>
      <c r="F9" s="135">
        <f t="shared" ref="F9" si="1">E9-D9</f>
        <v>49492590</v>
      </c>
      <c r="G9" s="128">
        <f t="shared" si="0"/>
        <v>0.18797154451921852</v>
      </c>
      <c r="H9" s="19" t="s">
        <v>130</v>
      </c>
      <c r="I9" s="35">
        <v>12</v>
      </c>
      <c r="J9" s="20" t="s">
        <v>451</v>
      </c>
      <c r="K9" s="249">
        <v>25393860</v>
      </c>
      <c r="L9" s="280"/>
    </row>
    <row r="10" spans="1:12" s="43" customFormat="1" ht="23.25" customHeight="1" x14ac:dyDescent="0.15">
      <c r="A10" s="15"/>
      <c r="B10" s="21"/>
      <c r="C10" s="21"/>
      <c r="D10" s="232"/>
      <c r="E10" s="232"/>
      <c r="F10" s="142"/>
      <c r="G10" s="128"/>
      <c r="H10" s="22"/>
      <c r="I10" s="36">
        <v>13</v>
      </c>
      <c r="J10" s="23" t="s">
        <v>452</v>
      </c>
      <c r="K10" s="46">
        <v>18623650</v>
      </c>
      <c r="L10" s="281"/>
    </row>
    <row r="11" spans="1:12" s="43" customFormat="1" ht="23.25" customHeight="1" x14ac:dyDescent="0.15">
      <c r="A11" s="15"/>
      <c r="B11" s="21"/>
      <c r="C11" s="21"/>
      <c r="D11" s="232"/>
      <c r="E11" s="232"/>
      <c r="F11" s="266"/>
      <c r="G11" s="267"/>
      <c r="H11" s="22" t="s">
        <v>131</v>
      </c>
      <c r="I11" s="36">
        <v>11</v>
      </c>
      <c r="J11" s="23" t="s">
        <v>453</v>
      </c>
      <c r="K11" s="46">
        <v>16789600</v>
      </c>
      <c r="L11" s="281"/>
    </row>
    <row r="12" spans="1:12" s="43" customFormat="1" ht="23.25" customHeight="1" x14ac:dyDescent="0.15">
      <c r="A12" s="15"/>
      <c r="B12" s="21"/>
      <c r="C12" s="21"/>
      <c r="D12" s="232"/>
      <c r="E12" s="232"/>
      <c r="F12" s="266"/>
      <c r="G12" s="268"/>
      <c r="H12" s="22"/>
      <c r="I12" s="36">
        <v>10</v>
      </c>
      <c r="J12" s="23" t="s">
        <v>454</v>
      </c>
      <c r="K12" s="46">
        <v>23953650</v>
      </c>
      <c r="L12" s="281"/>
    </row>
    <row r="13" spans="1:12" s="43" customFormat="1" ht="23.25" customHeight="1" x14ac:dyDescent="0.15">
      <c r="A13" s="15"/>
      <c r="B13" s="21"/>
      <c r="C13" s="21"/>
      <c r="D13" s="232"/>
      <c r="E13" s="232"/>
      <c r="F13" s="266"/>
      <c r="G13" s="268"/>
      <c r="H13" s="22" t="s">
        <v>211</v>
      </c>
      <c r="I13" s="36">
        <v>8</v>
      </c>
      <c r="J13" s="23" t="s">
        <v>455</v>
      </c>
      <c r="K13" s="46">
        <v>31582560</v>
      </c>
      <c r="L13" s="281"/>
    </row>
    <row r="14" spans="1:12" s="43" customFormat="1" ht="23.25" customHeight="1" x14ac:dyDescent="0.15">
      <c r="A14" s="15"/>
      <c r="B14" s="21"/>
      <c r="C14" s="21"/>
      <c r="D14" s="232"/>
      <c r="E14" s="232"/>
      <c r="F14" s="269"/>
      <c r="G14" s="126"/>
      <c r="H14" s="22" t="s">
        <v>212</v>
      </c>
      <c r="I14" s="36">
        <v>7</v>
      </c>
      <c r="J14" s="23" t="s">
        <v>456</v>
      </c>
      <c r="K14" s="46">
        <v>5061800</v>
      </c>
      <c r="L14" s="281"/>
    </row>
    <row r="15" spans="1:12" s="304" customFormat="1" ht="23.25" customHeight="1" x14ac:dyDescent="0.15">
      <c r="A15" s="303"/>
      <c r="B15" s="21"/>
      <c r="C15" s="21"/>
      <c r="D15" s="232"/>
      <c r="E15" s="232"/>
      <c r="F15" s="312"/>
      <c r="G15" s="313"/>
      <c r="H15" s="22"/>
      <c r="I15" s="36">
        <v>8</v>
      </c>
      <c r="J15" s="23" t="s">
        <v>457</v>
      </c>
      <c r="K15" s="46">
        <v>26318800</v>
      </c>
      <c r="L15" s="281"/>
    </row>
    <row r="16" spans="1:12" s="43" customFormat="1" ht="23.25" customHeight="1" x14ac:dyDescent="0.15">
      <c r="A16" s="15"/>
      <c r="B16" s="21"/>
      <c r="C16" s="21"/>
      <c r="D16" s="232"/>
      <c r="E16" s="232"/>
      <c r="F16" s="270"/>
      <c r="G16" s="271"/>
      <c r="H16" s="22" t="s">
        <v>213</v>
      </c>
      <c r="I16" s="36">
        <v>6</v>
      </c>
      <c r="J16" s="23" t="s">
        <v>458</v>
      </c>
      <c r="K16" s="46">
        <v>7299270</v>
      </c>
      <c r="L16" s="281"/>
    </row>
    <row r="17" spans="1:13" s="304" customFormat="1" ht="23.25" customHeight="1" x14ac:dyDescent="0.15">
      <c r="A17" s="303"/>
      <c r="B17" s="21"/>
      <c r="C17" s="21"/>
      <c r="D17" s="232"/>
      <c r="E17" s="232"/>
      <c r="F17" s="270"/>
      <c r="G17" s="271"/>
      <c r="H17" s="22"/>
      <c r="I17" s="36">
        <v>7</v>
      </c>
      <c r="J17" s="23" t="s">
        <v>459</v>
      </c>
      <c r="K17" s="46">
        <v>22778100</v>
      </c>
      <c r="L17" s="281"/>
    </row>
    <row r="18" spans="1:13" s="43" customFormat="1" ht="23.25" customHeight="1" x14ac:dyDescent="0.15">
      <c r="A18" s="15"/>
      <c r="B18" s="21"/>
      <c r="C18" s="21"/>
      <c r="D18" s="232"/>
      <c r="E18" s="232"/>
      <c r="F18" s="266"/>
      <c r="G18" s="267"/>
      <c r="H18" s="22" t="s">
        <v>132</v>
      </c>
      <c r="I18" s="36">
        <v>6</v>
      </c>
      <c r="J18" s="23" t="s">
        <v>460</v>
      </c>
      <c r="K18" s="46">
        <v>2353550</v>
      </c>
      <c r="L18" s="281"/>
    </row>
    <row r="19" spans="1:13" s="304" customFormat="1" ht="23.25" customHeight="1" x14ac:dyDescent="0.15">
      <c r="A19" s="303"/>
      <c r="B19" s="21"/>
      <c r="C19" s="21"/>
      <c r="D19" s="232"/>
      <c r="E19" s="232"/>
      <c r="F19" s="270"/>
      <c r="G19" s="267"/>
      <c r="H19" s="22" t="s">
        <v>214</v>
      </c>
      <c r="I19" s="36">
        <v>6</v>
      </c>
      <c r="J19" s="23" t="s">
        <v>461</v>
      </c>
      <c r="K19" s="46">
        <v>26763990</v>
      </c>
      <c r="L19" s="281"/>
    </row>
    <row r="20" spans="1:13" s="43" customFormat="1" ht="23.25" customHeight="1" x14ac:dyDescent="0.15">
      <c r="A20" s="15"/>
      <c r="B20" s="21"/>
      <c r="C20" s="21"/>
      <c r="D20" s="232"/>
      <c r="E20" s="232"/>
      <c r="F20" s="270"/>
      <c r="G20" s="267"/>
      <c r="H20" s="22" t="s">
        <v>133</v>
      </c>
      <c r="I20" s="36">
        <v>7</v>
      </c>
      <c r="J20" s="23" t="s">
        <v>462</v>
      </c>
      <c r="K20" s="46">
        <v>24539000</v>
      </c>
      <c r="L20" s="281"/>
    </row>
    <row r="21" spans="1:13" s="43" customFormat="1" ht="23.25" customHeight="1" x14ac:dyDescent="0.15">
      <c r="A21" s="15"/>
      <c r="B21" s="21"/>
      <c r="C21" s="21"/>
      <c r="D21" s="232"/>
      <c r="E21" s="232"/>
      <c r="F21" s="266"/>
      <c r="G21" s="267"/>
      <c r="I21" s="36">
        <v>8</v>
      </c>
      <c r="J21" s="23" t="s">
        <v>463</v>
      </c>
      <c r="K21" s="46">
        <v>5115040</v>
      </c>
      <c r="L21" s="281"/>
    </row>
    <row r="22" spans="1:13" s="43" customFormat="1" ht="23.25" customHeight="1" x14ac:dyDescent="0.15">
      <c r="A22" s="15"/>
      <c r="B22" s="21"/>
      <c r="C22" s="21"/>
      <c r="D22" s="232"/>
      <c r="E22" s="232"/>
      <c r="F22" s="272"/>
      <c r="G22" s="127"/>
      <c r="H22" s="56" t="s">
        <v>134</v>
      </c>
      <c r="I22" s="38">
        <v>2</v>
      </c>
      <c r="J22" s="24" t="s">
        <v>464</v>
      </c>
      <c r="K22" s="46">
        <v>2201130</v>
      </c>
      <c r="L22" s="281"/>
    </row>
    <row r="23" spans="1:13" s="43" customFormat="1" ht="23.25" customHeight="1" x14ac:dyDescent="0.15">
      <c r="A23" s="15"/>
      <c r="B23" s="21"/>
      <c r="C23" s="21"/>
      <c r="D23" s="232"/>
      <c r="E23" s="232"/>
      <c r="F23" s="273"/>
      <c r="G23" s="267"/>
      <c r="H23" s="56"/>
      <c r="I23" s="38">
        <v>3</v>
      </c>
      <c r="J23" s="24" t="s">
        <v>465</v>
      </c>
      <c r="K23" s="46">
        <v>23088780</v>
      </c>
      <c r="L23" s="281"/>
    </row>
    <row r="24" spans="1:13" s="43" customFormat="1" ht="23.25" customHeight="1" x14ac:dyDescent="0.15">
      <c r="A24" s="15"/>
      <c r="B24" s="21"/>
      <c r="C24" s="21"/>
      <c r="D24" s="232"/>
      <c r="E24" s="232"/>
      <c r="F24" s="266"/>
      <c r="G24" s="271"/>
      <c r="H24" s="56" t="s">
        <v>449</v>
      </c>
      <c r="I24" s="38">
        <v>4</v>
      </c>
      <c r="J24" s="24" t="s">
        <v>466</v>
      </c>
      <c r="K24" s="46">
        <v>2176720</v>
      </c>
      <c r="L24" s="281"/>
    </row>
    <row r="25" spans="1:13" s="304" customFormat="1" ht="23.25" customHeight="1" x14ac:dyDescent="0.15">
      <c r="A25" s="303"/>
      <c r="B25" s="21"/>
      <c r="C25" s="21"/>
      <c r="D25" s="232"/>
      <c r="E25" s="232"/>
      <c r="F25" s="273"/>
      <c r="G25" s="271"/>
      <c r="H25" s="139"/>
      <c r="I25" s="38">
        <v>5</v>
      </c>
      <c r="J25" s="24" t="s">
        <v>467</v>
      </c>
      <c r="K25" s="46">
        <v>24878150</v>
      </c>
      <c r="L25" s="281"/>
    </row>
    <row r="26" spans="1:13" s="304" customFormat="1" ht="23.25" customHeight="1" x14ac:dyDescent="0.15">
      <c r="A26" s="303"/>
      <c r="B26" s="21"/>
      <c r="C26" s="21"/>
      <c r="D26" s="232"/>
      <c r="E26" s="232"/>
      <c r="F26" s="273"/>
      <c r="G26" s="271"/>
      <c r="H26" s="139" t="s">
        <v>450</v>
      </c>
      <c r="I26" s="38">
        <v>1</v>
      </c>
      <c r="J26" s="24" t="s">
        <v>468</v>
      </c>
      <c r="K26" s="46">
        <v>23873280</v>
      </c>
      <c r="L26" s="281"/>
    </row>
    <row r="27" spans="1:13" s="43" customFormat="1" ht="23.25" customHeight="1" x14ac:dyDescent="0.15">
      <c r="A27" s="15"/>
      <c r="B27" s="21"/>
      <c r="C27" s="842" t="s">
        <v>28</v>
      </c>
      <c r="D27" s="254">
        <v>25164120</v>
      </c>
      <c r="E27" s="254">
        <v>29781680</v>
      </c>
      <c r="F27" s="135">
        <f>E27-D27</f>
        <v>4617560</v>
      </c>
      <c r="G27" s="141">
        <f t="shared" ref="G27" si="2">(E27-D27)/D27</f>
        <v>0.18349777381446281</v>
      </c>
      <c r="H27" s="19" t="s">
        <v>130</v>
      </c>
      <c r="I27" s="35"/>
      <c r="J27" s="54" t="s">
        <v>470</v>
      </c>
      <c r="K27" s="248">
        <v>4081670</v>
      </c>
      <c r="L27" s="281"/>
    </row>
    <row r="28" spans="1:13" s="43" customFormat="1" ht="23.25" customHeight="1" x14ac:dyDescent="0.15">
      <c r="A28" s="15"/>
      <c r="B28" s="21"/>
      <c r="C28" s="843"/>
      <c r="D28" s="232"/>
      <c r="E28" s="232"/>
      <c r="F28" s="119"/>
      <c r="G28" s="149"/>
      <c r="H28" s="140" t="s">
        <v>131</v>
      </c>
      <c r="I28" s="36"/>
      <c r="J28" s="55" t="s">
        <v>471</v>
      </c>
      <c r="K28" s="247">
        <v>3685050</v>
      </c>
      <c r="L28" s="281"/>
      <c r="M28" s="44"/>
    </row>
    <row r="29" spans="1:13" s="43" customFormat="1" ht="23.25" customHeight="1" x14ac:dyDescent="0.15">
      <c r="A29" s="15"/>
      <c r="B29" s="21"/>
      <c r="C29" s="64"/>
      <c r="D29" s="232"/>
      <c r="E29" s="232"/>
      <c r="F29" s="243"/>
      <c r="G29" s="149"/>
      <c r="H29" s="22" t="s">
        <v>211</v>
      </c>
      <c r="I29" s="36"/>
      <c r="J29" s="55" t="s">
        <v>472</v>
      </c>
      <c r="K29" s="247">
        <v>2989580</v>
      </c>
      <c r="L29" s="281"/>
      <c r="M29" s="44"/>
    </row>
    <row r="30" spans="1:13" s="43" customFormat="1" ht="23.25" customHeight="1" x14ac:dyDescent="0.15">
      <c r="A30" s="15"/>
      <c r="B30" s="21"/>
      <c r="C30" s="130"/>
      <c r="D30" s="232"/>
      <c r="E30" s="232"/>
      <c r="F30" s="119"/>
      <c r="G30" s="149"/>
      <c r="H30" s="22" t="s">
        <v>212</v>
      </c>
      <c r="I30" s="36"/>
      <c r="J30" s="55" t="s">
        <v>260</v>
      </c>
      <c r="K30" s="247">
        <v>3087100</v>
      </c>
      <c r="L30" s="281"/>
      <c r="M30" s="44"/>
    </row>
    <row r="31" spans="1:13" s="43" customFormat="1" ht="23.25" customHeight="1" x14ac:dyDescent="0.15">
      <c r="A31" s="15"/>
      <c r="B31" s="21"/>
      <c r="C31" s="130"/>
      <c r="D31" s="232"/>
      <c r="E31" s="232"/>
      <c r="F31" s="119"/>
      <c r="G31" s="149"/>
      <c r="H31" s="22" t="s">
        <v>213</v>
      </c>
      <c r="I31" s="36"/>
      <c r="J31" s="55" t="s">
        <v>473</v>
      </c>
      <c r="K31" s="247">
        <v>2944610</v>
      </c>
      <c r="L31" s="281"/>
      <c r="M31" s="44"/>
    </row>
    <row r="32" spans="1:13" s="43" customFormat="1" ht="23.25" customHeight="1" x14ac:dyDescent="0.15">
      <c r="A32" s="15"/>
      <c r="B32" s="21"/>
      <c r="C32" s="130"/>
      <c r="D32" s="232"/>
      <c r="E32" s="232"/>
      <c r="F32" s="119"/>
      <c r="G32" s="149"/>
      <c r="H32" s="22" t="s">
        <v>469</v>
      </c>
      <c r="I32" s="36"/>
      <c r="J32" s="55" t="s">
        <v>474</v>
      </c>
      <c r="K32" s="247">
        <v>2972910</v>
      </c>
      <c r="L32" s="281"/>
      <c r="M32" s="44"/>
    </row>
    <row r="33" spans="1:13" s="43" customFormat="1" ht="23.25" customHeight="1" x14ac:dyDescent="0.15">
      <c r="A33" s="15"/>
      <c r="B33" s="21"/>
      <c r="C33" s="64"/>
      <c r="D33" s="232"/>
      <c r="E33" s="232"/>
      <c r="F33" s="119"/>
      <c r="G33" s="149"/>
      <c r="H33" s="22" t="s">
        <v>133</v>
      </c>
      <c r="I33" s="38"/>
      <c r="J33" s="55" t="s">
        <v>475</v>
      </c>
      <c r="K33" s="247">
        <v>2805260</v>
      </c>
      <c r="L33" s="281"/>
      <c r="M33" s="44"/>
    </row>
    <row r="34" spans="1:13" s="43" customFormat="1" ht="23.25" customHeight="1" x14ac:dyDescent="0.15">
      <c r="A34" s="15"/>
      <c r="B34" s="21"/>
      <c r="C34" s="130"/>
      <c r="D34" s="232"/>
      <c r="E34" s="232"/>
      <c r="F34" s="119"/>
      <c r="G34" s="149"/>
      <c r="H34" s="56" t="s">
        <v>134</v>
      </c>
      <c r="I34" s="38"/>
      <c r="J34" s="55" t="s">
        <v>476</v>
      </c>
      <c r="K34" s="247">
        <v>2398220</v>
      </c>
      <c r="L34" s="281"/>
      <c r="M34" s="44"/>
    </row>
    <row r="35" spans="1:13" s="43" customFormat="1" ht="23.25" customHeight="1" x14ac:dyDescent="0.15">
      <c r="A35" s="15"/>
      <c r="B35" s="21"/>
      <c r="C35" s="130"/>
      <c r="D35" s="232"/>
      <c r="E35" s="232"/>
      <c r="F35" s="119"/>
      <c r="G35" s="149"/>
      <c r="H35" s="56" t="s">
        <v>449</v>
      </c>
      <c r="I35" s="38"/>
      <c r="J35" s="55" t="s">
        <v>477</v>
      </c>
      <c r="K35" s="485">
        <v>2557460</v>
      </c>
      <c r="L35" s="281"/>
      <c r="M35" s="44"/>
    </row>
    <row r="36" spans="1:13" s="304" customFormat="1" ht="23.25" customHeight="1" x14ac:dyDescent="0.15">
      <c r="A36" s="303"/>
      <c r="B36" s="21"/>
      <c r="C36" s="370"/>
      <c r="D36" s="232"/>
      <c r="E36" s="232"/>
      <c r="F36" s="119"/>
      <c r="G36" s="149"/>
      <c r="H36" s="56" t="s">
        <v>450</v>
      </c>
      <c r="I36" s="38"/>
      <c r="J36" s="55" t="s">
        <v>478</v>
      </c>
      <c r="K36" s="486">
        <v>2259820</v>
      </c>
      <c r="L36" s="281"/>
      <c r="M36" s="44"/>
    </row>
    <row r="37" spans="1:13" s="43" customFormat="1" ht="23.25" customHeight="1" x14ac:dyDescent="0.15">
      <c r="A37" s="15"/>
      <c r="B37" s="21"/>
      <c r="C37" s="842" t="s">
        <v>29</v>
      </c>
      <c r="D37" s="254">
        <v>29115510</v>
      </c>
      <c r="E37" s="254">
        <v>35531880</v>
      </c>
      <c r="F37" s="135">
        <f t="shared" ref="F37" si="3">E37-D37</f>
        <v>6416370</v>
      </c>
      <c r="G37" s="141">
        <f t="shared" ref="G37" si="4">(E37-D37)/D37</f>
        <v>0.22037635610710579</v>
      </c>
      <c r="H37" s="143" t="s">
        <v>39</v>
      </c>
      <c r="I37" s="35"/>
      <c r="J37" s="20" t="s">
        <v>275</v>
      </c>
      <c r="K37" s="133">
        <v>12561360</v>
      </c>
      <c r="L37" s="281"/>
    </row>
    <row r="38" spans="1:13" s="43" customFormat="1" ht="23.25" customHeight="1" x14ac:dyDescent="0.15">
      <c r="A38" s="15"/>
      <c r="B38" s="21"/>
      <c r="C38" s="843"/>
      <c r="D38" s="232"/>
      <c r="E38" s="232"/>
      <c r="F38" s="119"/>
      <c r="G38" s="149"/>
      <c r="H38" s="140" t="s">
        <v>40</v>
      </c>
      <c r="I38" s="36"/>
      <c r="J38" s="23" t="s">
        <v>276</v>
      </c>
      <c r="K38" s="133">
        <v>1541640</v>
      </c>
      <c r="L38" s="281"/>
    </row>
    <row r="39" spans="1:13" s="43" customFormat="1" ht="23.25" customHeight="1" x14ac:dyDescent="0.15">
      <c r="A39" s="15"/>
      <c r="B39" s="21"/>
      <c r="C39" s="21"/>
      <c r="D39" s="232"/>
      <c r="E39" s="232"/>
      <c r="F39" s="119"/>
      <c r="G39" s="149"/>
      <c r="H39" s="140" t="s">
        <v>41</v>
      </c>
      <c r="I39" s="36"/>
      <c r="J39" s="23" t="s">
        <v>277</v>
      </c>
      <c r="K39" s="133">
        <v>16149840</v>
      </c>
      <c r="L39" s="281"/>
    </row>
    <row r="40" spans="1:13" s="43" customFormat="1" ht="23.25" customHeight="1" x14ac:dyDescent="0.15">
      <c r="A40" s="15"/>
      <c r="B40" s="21"/>
      <c r="C40" s="21"/>
      <c r="D40" s="232"/>
      <c r="E40" s="232"/>
      <c r="F40" s="119"/>
      <c r="G40" s="149"/>
      <c r="H40" s="140" t="s">
        <v>42</v>
      </c>
      <c r="I40" s="36"/>
      <c r="J40" s="23" t="s">
        <v>278</v>
      </c>
      <c r="K40" s="133">
        <v>2794560</v>
      </c>
      <c r="L40" s="281"/>
    </row>
    <row r="41" spans="1:13" s="43" customFormat="1" ht="23.25" customHeight="1" x14ac:dyDescent="0.15">
      <c r="A41" s="15"/>
      <c r="B41" s="21"/>
      <c r="C41" s="25"/>
      <c r="D41" s="233"/>
      <c r="E41" s="233"/>
      <c r="F41" s="119"/>
      <c r="G41" s="150"/>
      <c r="H41" s="144" t="s">
        <v>43</v>
      </c>
      <c r="I41" s="37"/>
      <c r="J41" s="27" t="s">
        <v>279</v>
      </c>
      <c r="K41" s="133">
        <v>2484480</v>
      </c>
      <c r="L41" s="281"/>
    </row>
    <row r="42" spans="1:13" s="43" customFormat="1" ht="23.25" customHeight="1" x14ac:dyDescent="0.15">
      <c r="A42" s="15"/>
      <c r="B42" s="202" t="s">
        <v>19</v>
      </c>
      <c r="C42" s="203"/>
      <c r="D42" s="274">
        <f t="shared" ref="D42" si="5">SUM(D43:D45)</f>
        <v>2824000</v>
      </c>
      <c r="E42" s="274">
        <f>SUM(E43:E45)</f>
        <v>2460000</v>
      </c>
      <c r="F42" s="204">
        <f t="shared" ref="F42:F44" si="6">E42-D42</f>
        <v>-364000</v>
      </c>
      <c r="G42" s="205">
        <f t="shared" ref="G42:G44" si="7">(E42-D42)/D42</f>
        <v>-0.12889518413597734</v>
      </c>
      <c r="H42" s="145"/>
      <c r="I42" s="34"/>
      <c r="J42" s="17"/>
      <c r="K42" s="122"/>
      <c r="L42" s="307"/>
    </row>
    <row r="43" spans="1:13" s="43" customFormat="1" ht="23.25" customHeight="1" x14ac:dyDescent="0.15">
      <c r="A43" s="15"/>
      <c r="B43" s="65"/>
      <c r="C43" s="18" t="s">
        <v>44</v>
      </c>
      <c r="D43" s="254">
        <v>2204000</v>
      </c>
      <c r="E43" s="254">
        <v>1600000</v>
      </c>
      <c r="F43" s="134">
        <f t="shared" si="6"/>
        <v>-604000</v>
      </c>
      <c r="G43" s="141">
        <f t="shared" si="7"/>
        <v>-0.27404718693284935</v>
      </c>
      <c r="H43" s="143" t="s">
        <v>215</v>
      </c>
      <c r="I43" s="35"/>
      <c r="J43" s="20" t="s">
        <v>479</v>
      </c>
      <c r="K43" s="123">
        <v>1600000</v>
      </c>
      <c r="L43" s="307"/>
    </row>
    <row r="44" spans="1:13" s="43" customFormat="1" ht="23.25" customHeight="1" x14ac:dyDescent="0.15">
      <c r="A44" s="15"/>
      <c r="B44" s="21"/>
      <c r="C44" s="21" t="s">
        <v>15</v>
      </c>
      <c r="D44" s="232">
        <v>620000</v>
      </c>
      <c r="E44" s="232">
        <v>860000</v>
      </c>
      <c r="F44" s="671">
        <f t="shared" si="6"/>
        <v>240000</v>
      </c>
      <c r="G44" s="151">
        <f t="shared" si="7"/>
        <v>0.38709677419354838</v>
      </c>
      <c r="H44" s="672" t="s">
        <v>136</v>
      </c>
      <c r="I44" s="41"/>
      <c r="J44" s="23" t="s">
        <v>480</v>
      </c>
      <c r="K44" s="673">
        <v>480000</v>
      </c>
      <c r="L44" s="282"/>
    </row>
    <row r="45" spans="1:13" s="43" customFormat="1" ht="23.25" customHeight="1" x14ac:dyDescent="0.15">
      <c r="A45" s="15"/>
      <c r="B45" s="21"/>
      <c r="C45" s="21"/>
      <c r="D45" s="232"/>
      <c r="E45" s="232"/>
      <c r="F45" s="129"/>
      <c r="G45" s="150"/>
      <c r="H45" s="140" t="s">
        <v>135</v>
      </c>
      <c r="I45" s="41"/>
      <c r="J45" s="23" t="s">
        <v>481</v>
      </c>
      <c r="K45" s="124">
        <v>800000</v>
      </c>
      <c r="L45" s="307"/>
    </row>
    <row r="46" spans="1:13" s="43" customFormat="1" ht="23.25" customHeight="1" x14ac:dyDescent="0.15">
      <c r="A46" s="15"/>
      <c r="B46" s="844" t="s">
        <v>4</v>
      </c>
      <c r="C46" s="845"/>
      <c r="D46" s="45">
        <f t="shared" ref="D46" si="8">SUM(D47:D63)</f>
        <v>35496060</v>
      </c>
      <c r="E46" s="45">
        <f>SUM(E47:E63)</f>
        <v>26615540</v>
      </c>
      <c r="F46" s="223">
        <f t="shared" ref="F46:F48" si="9">E46-D46</f>
        <v>-8880520</v>
      </c>
      <c r="G46" s="205">
        <f t="shared" ref="G46:G48" si="10">(E46-D46)/D46</f>
        <v>-0.25018325977587369</v>
      </c>
      <c r="H46" s="145"/>
      <c r="I46" s="34"/>
      <c r="J46" s="17"/>
      <c r="K46" s="122"/>
      <c r="L46" s="307"/>
    </row>
    <row r="47" spans="1:13" s="43" customFormat="1" x14ac:dyDescent="0.15">
      <c r="A47" s="15"/>
      <c r="B47" s="18"/>
      <c r="C47" s="26" t="s">
        <v>13</v>
      </c>
      <c r="D47" s="254">
        <v>267800</v>
      </c>
      <c r="E47" s="254">
        <v>800000</v>
      </c>
      <c r="F47" s="224">
        <f t="shared" si="9"/>
        <v>532200</v>
      </c>
      <c r="G47" s="141">
        <f t="shared" si="10"/>
        <v>1.9873039581777445</v>
      </c>
      <c r="H47" s="290" t="s">
        <v>13</v>
      </c>
      <c r="I47" s="239"/>
      <c r="J47" s="54" t="s">
        <v>482</v>
      </c>
      <c r="K47" s="123">
        <v>800000</v>
      </c>
      <c r="L47" s="693"/>
    </row>
    <row r="48" spans="1:13" s="43" customFormat="1" ht="23.25" customHeight="1" x14ac:dyDescent="0.15">
      <c r="A48" s="15"/>
      <c r="B48" s="21"/>
      <c r="C48" s="834" t="s">
        <v>487</v>
      </c>
      <c r="D48" s="254">
        <v>18639660</v>
      </c>
      <c r="E48" s="254">
        <v>10651540</v>
      </c>
      <c r="F48" s="224">
        <f t="shared" si="9"/>
        <v>-7988120</v>
      </c>
      <c r="G48" s="141">
        <f t="shared" si="10"/>
        <v>-0.42855502729127032</v>
      </c>
      <c r="H48" s="146" t="s">
        <v>271</v>
      </c>
      <c r="I48" s="35"/>
      <c r="J48" s="20" t="s">
        <v>483</v>
      </c>
      <c r="K48" s="670">
        <v>2400000</v>
      </c>
      <c r="L48" s="292"/>
    </row>
    <row r="49" spans="1:12" s="43" customFormat="1" ht="23.25" customHeight="1" x14ac:dyDescent="0.15">
      <c r="A49" s="15"/>
      <c r="B49" s="21"/>
      <c r="C49" s="835"/>
      <c r="D49" s="232"/>
      <c r="E49" s="232"/>
      <c r="F49" s="225"/>
      <c r="G49" s="149"/>
      <c r="H49" s="139" t="s">
        <v>37</v>
      </c>
      <c r="I49" s="36"/>
      <c r="J49" s="23" t="s">
        <v>483</v>
      </c>
      <c r="K49" s="124">
        <v>2400000</v>
      </c>
      <c r="L49" s="292"/>
    </row>
    <row r="50" spans="1:12" s="43" customFormat="1" ht="23.25" customHeight="1" x14ac:dyDescent="0.15">
      <c r="A50" s="15"/>
      <c r="B50" s="21"/>
      <c r="C50" s="835"/>
      <c r="D50" s="232"/>
      <c r="E50" s="232"/>
      <c r="F50" s="225"/>
      <c r="G50" s="149"/>
      <c r="H50" s="140" t="s">
        <v>137</v>
      </c>
      <c r="I50" s="36"/>
      <c r="J50" s="23" t="s">
        <v>484</v>
      </c>
      <c r="K50" s="124">
        <v>400000</v>
      </c>
      <c r="L50" s="292"/>
    </row>
    <row r="51" spans="1:12" s="43" customFormat="1" ht="23.25" customHeight="1" x14ac:dyDescent="0.15">
      <c r="A51" s="15"/>
      <c r="B51" s="21"/>
      <c r="C51" s="835"/>
      <c r="D51" s="232"/>
      <c r="E51" s="232"/>
      <c r="F51" s="225"/>
      <c r="G51" s="149"/>
      <c r="H51" s="140" t="s">
        <v>47</v>
      </c>
      <c r="I51" s="36"/>
      <c r="J51" s="23" t="s">
        <v>203</v>
      </c>
      <c r="K51" s="124">
        <v>500400</v>
      </c>
      <c r="L51" s="292"/>
    </row>
    <row r="52" spans="1:12" s="43" customFormat="1" ht="27" customHeight="1" x14ac:dyDescent="0.15">
      <c r="A52" s="15"/>
      <c r="B52" s="21"/>
      <c r="C52" s="835"/>
      <c r="D52" s="232"/>
      <c r="E52" s="232"/>
      <c r="F52" s="225"/>
      <c r="G52" s="149"/>
      <c r="H52" s="140" t="s">
        <v>138</v>
      </c>
      <c r="I52" s="36"/>
      <c r="J52" s="291" t="s">
        <v>485</v>
      </c>
      <c r="K52" s="124">
        <v>1545140</v>
      </c>
      <c r="L52" s="292"/>
    </row>
    <row r="53" spans="1:12" s="43" customFormat="1" ht="23.25" customHeight="1" x14ac:dyDescent="0.15">
      <c r="A53" s="15"/>
      <c r="B53" s="21"/>
      <c r="C53" s="835"/>
      <c r="D53" s="232"/>
      <c r="E53" s="232"/>
      <c r="F53" s="225"/>
      <c r="G53" s="149"/>
      <c r="H53" s="140" t="s">
        <v>139</v>
      </c>
      <c r="I53" s="36"/>
      <c r="J53" s="55" t="s">
        <v>486</v>
      </c>
      <c r="K53" s="124">
        <v>1800000</v>
      </c>
      <c r="L53" s="292"/>
    </row>
    <row r="54" spans="1:12" s="304" customFormat="1" ht="23.25" customHeight="1" x14ac:dyDescent="0.15">
      <c r="A54" s="303"/>
      <c r="B54" s="21"/>
      <c r="C54" s="836"/>
      <c r="D54" s="233"/>
      <c r="E54" s="232"/>
      <c r="F54" s="225"/>
      <c r="G54" s="149"/>
      <c r="H54" s="314" t="s">
        <v>488</v>
      </c>
      <c r="I54" s="37"/>
      <c r="J54" s="487" t="s">
        <v>489</v>
      </c>
      <c r="K54" s="488">
        <v>1606000</v>
      </c>
      <c r="L54" s="292"/>
    </row>
    <row r="55" spans="1:12" s="43" customFormat="1" ht="23.25" customHeight="1" x14ac:dyDescent="0.15">
      <c r="A55" s="15"/>
      <c r="B55" s="21"/>
      <c r="C55" s="18" t="s">
        <v>8</v>
      </c>
      <c r="D55" s="232">
        <v>3634410</v>
      </c>
      <c r="E55" s="254">
        <v>3648000</v>
      </c>
      <c r="F55" s="224">
        <f t="shared" ref="F55" si="11">E55-D55</f>
        <v>13590</v>
      </c>
      <c r="G55" s="141">
        <f t="shared" ref="G55" si="12">(E55-D55)/D55</f>
        <v>3.7392589168530792E-3</v>
      </c>
      <c r="H55" s="140" t="s">
        <v>30</v>
      </c>
      <c r="I55" s="36"/>
      <c r="J55" s="23" t="s">
        <v>490</v>
      </c>
      <c r="K55" s="124">
        <v>2892000</v>
      </c>
      <c r="L55" s="292"/>
    </row>
    <row r="56" spans="1:12" s="43" customFormat="1" ht="23.25" customHeight="1" x14ac:dyDescent="0.15">
      <c r="A56" s="15"/>
      <c r="B56" s="21"/>
      <c r="C56" s="21"/>
      <c r="D56" s="232"/>
      <c r="E56" s="232"/>
      <c r="F56" s="225"/>
      <c r="G56" s="149"/>
      <c r="H56" s="140" t="s">
        <v>140</v>
      </c>
      <c r="I56" s="36"/>
      <c r="J56" s="23" t="s">
        <v>491</v>
      </c>
      <c r="K56" s="124">
        <v>756000</v>
      </c>
      <c r="L56" s="292"/>
    </row>
    <row r="57" spans="1:12" s="43" customFormat="1" ht="23.25" customHeight="1" x14ac:dyDescent="0.15">
      <c r="A57" s="15"/>
      <c r="B57" s="21"/>
      <c r="C57" s="18" t="s">
        <v>12</v>
      </c>
      <c r="D57" s="254">
        <v>3005190</v>
      </c>
      <c r="E57" s="254">
        <v>3022000</v>
      </c>
      <c r="F57" s="224">
        <f t="shared" ref="F57" si="13">E57-D57</f>
        <v>16810</v>
      </c>
      <c r="G57" s="141">
        <f t="shared" ref="G57" si="14">(E57-D57)/D57</f>
        <v>5.5936563079206306E-3</v>
      </c>
      <c r="H57" s="837"/>
      <c r="I57" s="837"/>
      <c r="J57" s="53"/>
      <c r="K57" s="123"/>
      <c r="L57" s="292"/>
    </row>
    <row r="58" spans="1:12" s="43" customFormat="1" ht="33" x14ac:dyDescent="0.15">
      <c r="A58" s="15"/>
      <c r="B58" s="21"/>
      <c r="C58" s="21"/>
      <c r="D58" s="232"/>
      <c r="E58" s="232"/>
      <c r="F58" s="225"/>
      <c r="G58" s="149"/>
      <c r="H58" s="139" t="s">
        <v>141</v>
      </c>
      <c r="I58" s="36"/>
      <c r="J58" s="23" t="s">
        <v>494</v>
      </c>
      <c r="K58" s="46">
        <v>1222000</v>
      </c>
      <c r="L58" s="292"/>
    </row>
    <row r="59" spans="1:12" s="43" customFormat="1" ht="23.25" customHeight="1" x14ac:dyDescent="0.15">
      <c r="A59" s="15"/>
      <c r="B59" s="21"/>
      <c r="C59" s="21"/>
      <c r="D59" s="232"/>
      <c r="E59" s="232"/>
      <c r="F59" s="225"/>
      <c r="G59" s="149"/>
      <c r="H59" s="139" t="s">
        <v>31</v>
      </c>
      <c r="I59" s="36" t="s">
        <v>142</v>
      </c>
      <c r="J59" s="23" t="s">
        <v>493</v>
      </c>
      <c r="K59" s="124">
        <v>1630000</v>
      </c>
      <c r="L59" s="292"/>
    </row>
    <row r="60" spans="1:12" s="43" customFormat="1" ht="23.25" customHeight="1" x14ac:dyDescent="0.15">
      <c r="A60" s="15"/>
      <c r="B60" s="21"/>
      <c r="C60" s="21"/>
      <c r="D60" s="233"/>
      <c r="E60" s="233"/>
      <c r="F60" s="226"/>
      <c r="G60" s="150"/>
      <c r="H60" s="147" t="s">
        <v>32</v>
      </c>
      <c r="I60" s="37"/>
      <c r="J60" s="27" t="s">
        <v>492</v>
      </c>
      <c r="K60" s="125">
        <v>170000</v>
      </c>
      <c r="L60" s="292"/>
    </row>
    <row r="61" spans="1:12" s="43" customFormat="1" ht="21.75" customHeight="1" x14ac:dyDescent="0.15">
      <c r="A61" s="15"/>
      <c r="B61" s="21"/>
      <c r="C61" s="18" t="s">
        <v>9</v>
      </c>
      <c r="D61" s="232">
        <v>2840000</v>
      </c>
      <c r="E61" s="232">
        <v>2440000</v>
      </c>
      <c r="F61" s="224">
        <f t="shared" ref="F61" si="15">E61-D61</f>
        <v>-400000</v>
      </c>
      <c r="G61" s="141">
        <f t="shared" ref="G61" si="16">(E61-D61)/D61</f>
        <v>-0.14084507042253522</v>
      </c>
      <c r="H61" s="140" t="s">
        <v>33</v>
      </c>
      <c r="I61" s="36" t="s">
        <v>142</v>
      </c>
      <c r="J61" s="23" t="s">
        <v>495</v>
      </c>
      <c r="K61" s="124">
        <v>1440000</v>
      </c>
      <c r="L61" s="292"/>
    </row>
    <row r="62" spans="1:12" s="43" customFormat="1" ht="21.75" customHeight="1" x14ac:dyDescent="0.15">
      <c r="A62" s="15"/>
      <c r="B62" s="21"/>
      <c r="C62" s="21"/>
      <c r="D62" s="232"/>
      <c r="E62" s="232"/>
      <c r="F62" s="225"/>
      <c r="G62" s="149"/>
      <c r="H62" s="838" t="s">
        <v>38</v>
      </c>
      <c r="I62" s="838"/>
      <c r="J62" s="27" t="s">
        <v>496</v>
      </c>
      <c r="K62" s="125">
        <v>1000000</v>
      </c>
      <c r="L62" s="292"/>
    </row>
    <row r="63" spans="1:12" s="43" customFormat="1" ht="21.75" customHeight="1" x14ac:dyDescent="0.15">
      <c r="A63" s="15"/>
      <c r="B63" s="21"/>
      <c r="C63" s="18" t="s">
        <v>45</v>
      </c>
      <c r="D63" s="254">
        <v>7109000</v>
      </c>
      <c r="E63" s="254">
        <v>6054000</v>
      </c>
      <c r="F63" s="224">
        <f t="shared" ref="F63" si="17">E63-D63</f>
        <v>-1055000</v>
      </c>
      <c r="G63" s="141">
        <f t="shared" ref="G63" si="18">(E63-D63)/D63</f>
        <v>-0.14840343226895483</v>
      </c>
      <c r="H63" s="139" t="s">
        <v>143</v>
      </c>
      <c r="I63" s="36"/>
      <c r="J63" s="55" t="s">
        <v>497</v>
      </c>
      <c r="K63" s="46">
        <v>3675000</v>
      </c>
      <c r="L63" s="307"/>
    </row>
    <row r="64" spans="1:12" s="304" customFormat="1" ht="21.75" customHeight="1" x14ac:dyDescent="0.15">
      <c r="A64" s="181"/>
      <c r="B64" s="23"/>
      <c r="C64" s="21"/>
      <c r="D64" s="232"/>
      <c r="E64" s="232"/>
      <c r="F64" s="225"/>
      <c r="G64" s="149"/>
      <c r="H64" s="139" t="s">
        <v>498</v>
      </c>
      <c r="I64" s="36"/>
      <c r="J64" s="23"/>
      <c r="K64" s="124">
        <v>300000</v>
      </c>
      <c r="L64" s="307"/>
    </row>
    <row r="65" spans="1:13" s="304" customFormat="1" ht="21.75" customHeight="1" x14ac:dyDescent="0.15">
      <c r="A65" s="303"/>
      <c r="B65" s="25"/>
      <c r="C65" s="21"/>
      <c r="D65" s="233"/>
      <c r="E65" s="233"/>
      <c r="F65" s="226"/>
      <c r="G65" s="150"/>
      <c r="H65" s="147" t="s">
        <v>499</v>
      </c>
      <c r="I65" s="37"/>
      <c r="J65" s="27" t="s">
        <v>500</v>
      </c>
      <c r="K65" s="125">
        <v>2079000</v>
      </c>
      <c r="L65" s="307"/>
    </row>
    <row r="66" spans="1:13" s="8" customFormat="1" ht="23.25" customHeight="1" x14ac:dyDescent="0.15">
      <c r="A66" s="839" t="s">
        <v>34</v>
      </c>
      <c r="B66" s="840"/>
      <c r="C66" s="841"/>
      <c r="D66" s="206">
        <f>D67</f>
        <v>7542000</v>
      </c>
      <c r="E66" s="206">
        <f>E67</f>
        <v>6900000</v>
      </c>
      <c r="F66" s="223">
        <f>E66-D66</f>
        <v>-642000</v>
      </c>
      <c r="G66" s="207">
        <f t="shared" ref="G66:G70" si="19">(E66-D66)/D66</f>
        <v>-8.5123309466984889E-2</v>
      </c>
      <c r="H66" s="148"/>
      <c r="I66" s="39"/>
      <c r="J66" s="131"/>
      <c r="K66" s="121"/>
      <c r="L66" s="277"/>
    </row>
    <row r="67" spans="1:13" s="43" customFormat="1" ht="23.25" customHeight="1" x14ac:dyDescent="0.15">
      <c r="A67" s="15"/>
      <c r="B67" s="832" t="s">
        <v>10</v>
      </c>
      <c r="C67" s="833"/>
      <c r="D67" s="49">
        <f>SUM(D68:D71)</f>
        <v>7542000</v>
      </c>
      <c r="E67" s="49">
        <f>SUM(E68:E70)</f>
        <v>6900000</v>
      </c>
      <c r="F67" s="224">
        <f t="shared" ref="F67:F70" si="20">E67-D67</f>
        <v>-642000</v>
      </c>
      <c r="G67" s="141">
        <f t="shared" si="19"/>
        <v>-8.5123309466984889E-2</v>
      </c>
      <c r="H67" s="145"/>
      <c r="I67" s="34"/>
      <c r="J67" s="17"/>
      <c r="K67" s="122"/>
      <c r="L67" s="307"/>
      <c r="M67" s="196"/>
    </row>
    <row r="68" spans="1:13" s="43" customFormat="1" ht="23.25" customHeight="1" x14ac:dyDescent="0.15">
      <c r="A68" s="15"/>
      <c r="B68" s="26"/>
      <c r="C68" s="293" t="s">
        <v>216</v>
      </c>
      <c r="D68" s="49">
        <v>2410000</v>
      </c>
      <c r="E68" s="49">
        <v>2100000</v>
      </c>
      <c r="F68" s="224">
        <f t="shared" si="20"/>
        <v>-310000</v>
      </c>
      <c r="G68" s="141">
        <f t="shared" si="19"/>
        <v>-0.12863070539419086</v>
      </c>
      <c r="H68" s="140" t="s">
        <v>216</v>
      </c>
      <c r="I68" s="36"/>
      <c r="J68" s="23"/>
      <c r="K68" s="124">
        <v>2100000</v>
      </c>
      <c r="L68" s="307"/>
      <c r="M68" s="196"/>
    </row>
    <row r="69" spans="1:13" s="43" customFormat="1" ht="23.25" customHeight="1" x14ac:dyDescent="0.15">
      <c r="A69" s="15"/>
      <c r="B69" s="29"/>
      <c r="C69" s="26" t="s">
        <v>90</v>
      </c>
      <c r="D69" s="49">
        <v>2500000</v>
      </c>
      <c r="E69" s="49">
        <v>2000000</v>
      </c>
      <c r="F69" s="224">
        <f t="shared" si="20"/>
        <v>-500000</v>
      </c>
      <c r="G69" s="141">
        <f t="shared" si="19"/>
        <v>-0.2</v>
      </c>
      <c r="H69" s="140" t="s">
        <v>144</v>
      </c>
      <c r="I69" s="36"/>
      <c r="J69" s="23" t="s">
        <v>501</v>
      </c>
      <c r="K69" s="137">
        <v>2000000</v>
      </c>
      <c r="L69" s="307"/>
    </row>
    <row r="70" spans="1:13" s="43" customFormat="1" ht="23.25" customHeight="1" x14ac:dyDescent="0.15">
      <c r="A70" s="15"/>
      <c r="B70" s="29"/>
      <c r="C70" s="26" t="s">
        <v>11</v>
      </c>
      <c r="D70" s="49">
        <v>2632000</v>
      </c>
      <c r="E70" s="49">
        <v>2800000</v>
      </c>
      <c r="F70" s="224">
        <f t="shared" si="20"/>
        <v>168000</v>
      </c>
      <c r="G70" s="141">
        <f t="shared" si="19"/>
        <v>6.3829787234042548E-2</v>
      </c>
      <c r="H70" s="489" t="s">
        <v>217</v>
      </c>
      <c r="I70" s="251"/>
      <c r="J70" s="490" t="s">
        <v>502</v>
      </c>
      <c r="K70" s="468">
        <v>1600000</v>
      </c>
      <c r="L70" s="287"/>
    </row>
    <row r="71" spans="1:13" s="43" customFormat="1" ht="23.25" customHeight="1" x14ac:dyDescent="0.15">
      <c r="A71" s="15"/>
      <c r="B71" s="29"/>
      <c r="C71" s="66"/>
      <c r="D71" s="118"/>
      <c r="E71" s="118"/>
      <c r="F71" s="225"/>
      <c r="G71" s="149"/>
      <c r="H71" s="250" t="s">
        <v>145</v>
      </c>
      <c r="I71" s="251"/>
      <c r="J71" s="136" t="s">
        <v>503</v>
      </c>
      <c r="K71" s="137">
        <v>1200000</v>
      </c>
      <c r="L71" s="284"/>
    </row>
    <row r="72" spans="1:13" s="8" customFormat="1" ht="27" customHeight="1" x14ac:dyDescent="0.15">
      <c r="A72" s="829" t="s">
        <v>3</v>
      </c>
      <c r="B72" s="830"/>
      <c r="C72" s="831"/>
      <c r="D72" s="252">
        <f>D73</f>
        <v>895804000</v>
      </c>
      <c r="E72" s="252">
        <f>E73</f>
        <v>983223000</v>
      </c>
      <c r="F72" s="223">
        <f t="shared" ref="F72:F74" si="21">E72-D72</f>
        <v>87419000</v>
      </c>
      <c r="G72" s="207">
        <f t="shared" ref="G72:G74" si="22">(E72-D72)/D72</f>
        <v>9.7587195413282368E-2</v>
      </c>
      <c r="H72" s="148"/>
      <c r="I72" s="39"/>
      <c r="J72" s="131"/>
      <c r="K72" s="121"/>
      <c r="L72" s="277"/>
    </row>
    <row r="73" spans="1:13" s="43" customFormat="1" ht="27" customHeight="1" x14ac:dyDescent="0.15">
      <c r="A73" s="15"/>
      <c r="B73" s="832" t="s">
        <v>3</v>
      </c>
      <c r="C73" s="833"/>
      <c r="D73" s="116">
        <f>SUM(D74:D364)</f>
        <v>895804000</v>
      </c>
      <c r="E73" s="116">
        <f>SUM(E74:E348)</f>
        <v>983223000</v>
      </c>
      <c r="F73" s="224">
        <f t="shared" si="21"/>
        <v>87419000</v>
      </c>
      <c r="G73" s="141">
        <f t="shared" si="22"/>
        <v>9.7587195413282368E-2</v>
      </c>
      <c r="H73" s="145"/>
      <c r="I73" s="34"/>
      <c r="J73" s="17"/>
      <c r="K73" s="122"/>
      <c r="L73" s="307"/>
    </row>
    <row r="74" spans="1:13" s="43" customFormat="1" ht="23.25" customHeight="1" x14ac:dyDescent="0.15">
      <c r="A74" s="15"/>
      <c r="B74" s="26"/>
      <c r="C74" s="26" t="s">
        <v>146</v>
      </c>
      <c r="D74" s="116">
        <v>13000000</v>
      </c>
      <c r="E74" s="116">
        <v>15000000</v>
      </c>
      <c r="F74" s="227">
        <f t="shared" si="21"/>
        <v>2000000</v>
      </c>
      <c r="G74" s="275">
        <f t="shared" si="22"/>
        <v>0.15384615384615385</v>
      </c>
      <c r="H74" s="517" t="s">
        <v>345</v>
      </c>
      <c r="I74" s="518" t="s">
        <v>332</v>
      </c>
      <c r="J74" s="519" t="s">
        <v>333</v>
      </c>
      <c r="K74" s="520">
        <v>4680000</v>
      </c>
      <c r="L74" s="286"/>
    </row>
    <row r="75" spans="1:13" s="43" customFormat="1" ht="23.25" customHeight="1" x14ac:dyDescent="0.15">
      <c r="A75" s="15"/>
      <c r="B75" s="132"/>
      <c r="C75" s="132"/>
      <c r="D75" s="118"/>
      <c r="E75" s="118"/>
      <c r="F75" s="228"/>
      <c r="G75" s="153"/>
      <c r="H75" s="521"/>
      <c r="I75" s="827" t="s">
        <v>334</v>
      </c>
      <c r="J75" s="335" t="s">
        <v>335</v>
      </c>
      <c r="K75" s="522">
        <v>300000</v>
      </c>
      <c r="L75" s="286"/>
    </row>
    <row r="76" spans="1:13" s="43" customFormat="1" ht="23.25" customHeight="1" x14ac:dyDescent="0.15">
      <c r="A76" s="15"/>
      <c r="B76" s="132"/>
      <c r="C76" s="132"/>
      <c r="D76" s="118"/>
      <c r="E76" s="118"/>
      <c r="F76" s="228"/>
      <c r="G76" s="153"/>
      <c r="H76" s="523"/>
      <c r="I76" s="827"/>
      <c r="J76" s="335" t="s">
        <v>336</v>
      </c>
      <c r="K76" s="522">
        <v>250000</v>
      </c>
      <c r="L76" s="286"/>
    </row>
    <row r="77" spans="1:13" s="43" customFormat="1" ht="23.25" customHeight="1" x14ac:dyDescent="0.15">
      <c r="A77" s="15"/>
      <c r="B77" s="132"/>
      <c r="C77" s="132"/>
      <c r="D77" s="118"/>
      <c r="E77" s="118"/>
      <c r="F77" s="228"/>
      <c r="G77" s="153"/>
      <c r="H77" s="523"/>
      <c r="I77" s="827"/>
      <c r="J77" s="335" t="s">
        <v>337</v>
      </c>
      <c r="K77" s="522">
        <v>25000</v>
      </c>
      <c r="L77" s="286"/>
    </row>
    <row r="78" spans="1:13" s="43" customFormat="1" ht="23.25" customHeight="1" x14ac:dyDescent="0.15">
      <c r="A78" s="15"/>
      <c r="B78" s="132"/>
      <c r="C78" s="132"/>
      <c r="D78" s="118"/>
      <c r="E78" s="118"/>
      <c r="F78" s="228"/>
      <c r="G78" s="153"/>
      <c r="H78" s="523"/>
      <c r="I78" s="827"/>
      <c r="J78" s="335" t="s">
        <v>208</v>
      </c>
      <c r="K78" s="522">
        <v>22000</v>
      </c>
      <c r="L78" s="286"/>
    </row>
    <row r="79" spans="1:13" s="43" customFormat="1" ht="23.25" customHeight="1" x14ac:dyDescent="0.15">
      <c r="A79" s="15"/>
      <c r="B79" s="132"/>
      <c r="C79" s="132"/>
      <c r="D79" s="118"/>
      <c r="E79" s="118"/>
      <c r="F79" s="228"/>
      <c r="G79" s="153"/>
      <c r="H79" s="523"/>
      <c r="I79" s="524" t="s">
        <v>338</v>
      </c>
      <c r="J79" s="335" t="s">
        <v>339</v>
      </c>
      <c r="K79" s="522">
        <v>22000</v>
      </c>
      <c r="L79" s="286"/>
    </row>
    <row r="80" spans="1:13" s="43" customFormat="1" ht="23.25" customHeight="1" x14ac:dyDescent="0.15">
      <c r="A80" s="15"/>
      <c r="B80" s="132"/>
      <c r="C80" s="132"/>
      <c r="D80" s="118"/>
      <c r="E80" s="118"/>
      <c r="F80" s="228"/>
      <c r="G80" s="153"/>
      <c r="H80" s="523"/>
      <c r="I80" s="524" t="s">
        <v>340</v>
      </c>
      <c r="J80" s="335" t="s">
        <v>335</v>
      </c>
      <c r="K80" s="522">
        <v>300000</v>
      </c>
      <c r="L80" s="286"/>
    </row>
    <row r="81" spans="1:12" s="43" customFormat="1" ht="23.25" customHeight="1" x14ac:dyDescent="0.15">
      <c r="A81" s="15"/>
      <c r="B81" s="132"/>
      <c r="C81" s="132"/>
      <c r="D81" s="118"/>
      <c r="E81" s="118"/>
      <c r="F81" s="228"/>
      <c r="G81" s="153"/>
      <c r="H81" s="523"/>
      <c r="I81" s="524" t="s">
        <v>239</v>
      </c>
      <c r="J81" s="335" t="s">
        <v>238</v>
      </c>
      <c r="K81" s="522">
        <v>110000</v>
      </c>
      <c r="L81" s="286"/>
    </row>
    <row r="82" spans="1:12" s="43" customFormat="1" ht="23.25" customHeight="1" x14ac:dyDescent="0.15">
      <c r="A82" s="15"/>
      <c r="B82" s="132"/>
      <c r="C82" s="132"/>
      <c r="D82" s="118"/>
      <c r="E82" s="118"/>
      <c r="F82" s="228"/>
      <c r="G82" s="153"/>
      <c r="H82" s="523"/>
      <c r="I82" s="524" t="s">
        <v>341</v>
      </c>
      <c r="J82" s="335" t="s">
        <v>342</v>
      </c>
      <c r="K82" s="522">
        <v>33000</v>
      </c>
      <c r="L82" s="286"/>
    </row>
    <row r="83" spans="1:12" s="43" customFormat="1" ht="23.25" customHeight="1" x14ac:dyDescent="0.15">
      <c r="A83" s="15"/>
      <c r="B83" s="132"/>
      <c r="C83" s="132"/>
      <c r="D83" s="118"/>
      <c r="E83" s="118"/>
      <c r="F83" s="228"/>
      <c r="G83" s="153"/>
      <c r="H83" s="523"/>
      <c r="I83" s="524" t="s">
        <v>343</v>
      </c>
      <c r="J83" s="335" t="s">
        <v>632</v>
      </c>
      <c r="K83" s="522">
        <v>129000</v>
      </c>
      <c r="L83" s="286"/>
    </row>
    <row r="84" spans="1:12" s="43" customFormat="1" ht="23.25" customHeight="1" x14ac:dyDescent="0.15">
      <c r="A84" s="15"/>
      <c r="B84" s="132"/>
      <c r="C84" s="132"/>
      <c r="D84" s="118"/>
      <c r="E84" s="118"/>
      <c r="F84" s="228"/>
      <c r="G84" s="153"/>
      <c r="H84" s="523"/>
      <c r="I84" s="524" t="s">
        <v>344</v>
      </c>
      <c r="J84" s="335" t="s">
        <v>633</v>
      </c>
      <c r="K84" s="522">
        <v>129000</v>
      </c>
      <c r="L84" s="286"/>
    </row>
    <row r="85" spans="1:12" s="366" customFormat="1" ht="23.25" customHeight="1" x14ac:dyDescent="0.15">
      <c r="A85" s="363"/>
      <c r="B85" s="364"/>
      <c r="C85" s="364"/>
      <c r="D85" s="365"/>
      <c r="E85" s="365"/>
      <c r="F85" s="349"/>
      <c r="G85" s="350"/>
      <c r="H85" s="525" t="s">
        <v>147</v>
      </c>
      <c r="I85" s="526" t="s">
        <v>251</v>
      </c>
      <c r="J85" s="527" t="s">
        <v>372</v>
      </c>
      <c r="K85" s="528">
        <v>3800000</v>
      </c>
      <c r="L85" s="285"/>
    </row>
    <row r="86" spans="1:12" s="366" customFormat="1" ht="23.25" customHeight="1" x14ac:dyDescent="0.15">
      <c r="A86" s="363"/>
      <c r="B86" s="364"/>
      <c r="C86" s="364"/>
      <c r="D86" s="365"/>
      <c r="E86" s="365"/>
      <c r="F86" s="349"/>
      <c r="G86" s="350"/>
      <c r="H86" s="529"/>
      <c r="I86" s="530" t="s">
        <v>374</v>
      </c>
      <c r="J86" s="531" t="s">
        <v>373</v>
      </c>
      <c r="K86" s="532">
        <v>200000</v>
      </c>
      <c r="L86" s="285"/>
    </row>
    <row r="87" spans="1:12" s="43" customFormat="1" ht="23.25" customHeight="1" x14ac:dyDescent="0.15">
      <c r="A87" s="15"/>
      <c r="B87" s="132"/>
      <c r="C87" s="132"/>
      <c r="D87" s="118"/>
      <c r="E87" s="118"/>
      <c r="F87" s="228"/>
      <c r="G87" s="153"/>
      <c r="H87" s="533" t="s">
        <v>358</v>
      </c>
      <c r="I87" s="827" t="s">
        <v>346</v>
      </c>
      <c r="J87" s="335" t="s">
        <v>347</v>
      </c>
      <c r="K87" s="522">
        <v>400000</v>
      </c>
      <c r="L87" s="282"/>
    </row>
    <row r="88" spans="1:12" s="43" customFormat="1" ht="23.25" customHeight="1" x14ac:dyDescent="0.15">
      <c r="A88" s="15"/>
      <c r="B88" s="132"/>
      <c r="C88" s="132"/>
      <c r="D88" s="306"/>
      <c r="E88" s="157"/>
      <c r="F88" s="229"/>
      <c r="G88" s="158"/>
      <c r="H88" s="523"/>
      <c r="I88" s="827"/>
      <c r="J88" s="335" t="s">
        <v>348</v>
      </c>
      <c r="K88" s="522">
        <v>150000</v>
      </c>
      <c r="L88" s="282"/>
    </row>
    <row r="89" spans="1:12" s="304" customFormat="1" ht="23.25" customHeight="1" x14ac:dyDescent="0.15">
      <c r="A89" s="303"/>
      <c r="B89" s="305"/>
      <c r="C89" s="305"/>
      <c r="D89" s="306"/>
      <c r="E89" s="306"/>
      <c r="F89" s="229"/>
      <c r="G89" s="158"/>
      <c r="H89" s="523"/>
      <c r="I89" s="827"/>
      <c r="J89" s="335" t="s">
        <v>349</v>
      </c>
      <c r="K89" s="522">
        <v>50000</v>
      </c>
      <c r="L89" s="307"/>
    </row>
    <row r="90" spans="1:12" s="43" customFormat="1" ht="23.25" customHeight="1" x14ac:dyDescent="0.15">
      <c r="A90" s="15"/>
      <c r="B90" s="132"/>
      <c r="C90" s="132"/>
      <c r="D90" s="306"/>
      <c r="E90" s="157"/>
      <c r="F90" s="229"/>
      <c r="G90" s="158"/>
      <c r="H90" s="523"/>
      <c r="I90" s="827"/>
      <c r="J90" s="335" t="s">
        <v>209</v>
      </c>
      <c r="K90" s="522">
        <v>22000</v>
      </c>
      <c r="L90" s="282"/>
    </row>
    <row r="91" spans="1:12" s="43" customFormat="1" ht="23.25" customHeight="1" x14ac:dyDescent="0.15">
      <c r="A91" s="15"/>
      <c r="B91" s="132"/>
      <c r="C91" s="132"/>
      <c r="D91" s="306"/>
      <c r="E91" s="157"/>
      <c r="F91" s="229"/>
      <c r="G91" s="158"/>
      <c r="H91" s="523"/>
      <c r="I91" s="827"/>
      <c r="J91" s="335" t="s">
        <v>350</v>
      </c>
      <c r="K91" s="522">
        <v>376900</v>
      </c>
      <c r="L91" s="282"/>
    </row>
    <row r="92" spans="1:12" s="43" customFormat="1" ht="23.25" customHeight="1" x14ac:dyDescent="0.15">
      <c r="A92" s="15"/>
      <c r="B92" s="132"/>
      <c r="C92" s="132"/>
      <c r="D92" s="306"/>
      <c r="E92" s="157"/>
      <c r="F92" s="229"/>
      <c r="G92" s="158"/>
      <c r="H92" s="523"/>
      <c r="I92" s="827" t="s">
        <v>351</v>
      </c>
      <c r="J92" s="335" t="s">
        <v>347</v>
      </c>
      <c r="K92" s="522">
        <v>400000</v>
      </c>
      <c r="L92" s="282"/>
    </row>
    <row r="93" spans="1:12" s="304" customFormat="1" ht="23.25" customHeight="1" x14ac:dyDescent="0.15">
      <c r="A93" s="303"/>
      <c r="B93" s="305"/>
      <c r="C93" s="305"/>
      <c r="D93" s="306"/>
      <c r="E93" s="306"/>
      <c r="F93" s="229"/>
      <c r="G93" s="158"/>
      <c r="H93" s="523"/>
      <c r="I93" s="827"/>
      <c r="J93" s="335" t="s">
        <v>348</v>
      </c>
      <c r="K93" s="522">
        <v>150000</v>
      </c>
      <c r="L93" s="307"/>
    </row>
    <row r="94" spans="1:12" s="43" customFormat="1" ht="23.25" customHeight="1" x14ac:dyDescent="0.15">
      <c r="A94" s="15"/>
      <c r="B94" s="132"/>
      <c r="C94" s="132"/>
      <c r="D94" s="306"/>
      <c r="E94" s="157"/>
      <c r="F94" s="229"/>
      <c r="G94" s="158"/>
      <c r="H94" s="523"/>
      <c r="I94" s="827"/>
      <c r="J94" s="335" t="s">
        <v>352</v>
      </c>
      <c r="K94" s="522">
        <v>29500</v>
      </c>
      <c r="L94" s="282"/>
    </row>
    <row r="95" spans="1:12" s="43" customFormat="1" ht="23.25" customHeight="1" x14ac:dyDescent="0.15">
      <c r="A95" s="15"/>
      <c r="B95" s="132"/>
      <c r="C95" s="132"/>
      <c r="D95" s="306"/>
      <c r="E95" s="157"/>
      <c r="F95" s="229"/>
      <c r="G95" s="158"/>
      <c r="H95" s="523"/>
      <c r="I95" s="827"/>
      <c r="J95" s="335" t="s">
        <v>209</v>
      </c>
      <c r="K95" s="522">
        <v>22000</v>
      </c>
      <c r="L95" s="282"/>
    </row>
    <row r="96" spans="1:12" s="43" customFormat="1" ht="23.25" customHeight="1" x14ac:dyDescent="0.15">
      <c r="A96" s="15"/>
      <c r="B96" s="132"/>
      <c r="C96" s="132"/>
      <c r="D96" s="306"/>
      <c r="E96" s="157"/>
      <c r="F96" s="229"/>
      <c r="G96" s="158"/>
      <c r="H96" s="523"/>
      <c r="I96" s="827"/>
      <c r="J96" s="335" t="s">
        <v>353</v>
      </c>
      <c r="K96" s="522">
        <v>325530</v>
      </c>
      <c r="L96" s="282"/>
    </row>
    <row r="97" spans="1:12" s="304" customFormat="1" ht="23.25" customHeight="1" x14ac:dyDescent="0.15">
      <c r="A97" s="303"/>
      <c r="B97" s="305"/>
      <c r="C97" s="305"/>
      <c r="D97" s="306"/>
      <c r="E97" s="306"/>
      <c r="F97" s="229"/>
      <c r="G97" s="158"/>
      <c r="H97" s="523"/>
      <c r="I97" s="827" t="s">
        <v>354</v>
      </c>
      <c r="J97" s="335" t="s">
        <v>347</v>
      </c>
      <c r="K97" s="522">
        <v>400000</v>
      </c>
      <c r="L97" s="307"/>
    </row>
    <row r="98" spans="1:12" s="304" customFormat="1" ht="23.25" customHeight="1" x14ac:dyDescent="0.15">
      <c r="A98" s="303"/>
      <c r="B98" s="305"/>
      <c r="C98" s="305"/>
      <c r="D98" s="306"/>
      <c r="E98" s="306"/>
      <c r="F98" s="229"/>
      <c r="G98" s="158"/>
      <c r="H98" s="523"/>
      <c r="I98" s="827"/>
      <c r="J98" s="335" t="s">
        <v>348</v>
      </c>
      <c r="K98" s="522">
        <v>150000</v>
      </c>
      <c r="L98" s="307"/>
    </row>
    <row r="99" spans="1:12" s="304" customFormat="1" ht="23.25" customHeight="1" x14ac:dyDescent="0.15">
      <c r="A99" s="303"/>
      <c r="B99" s="305"/>
      <c r="C99" s="305"/>
      <c r="D99" s="306"/>
      <c r="E99" s="306"/>
      <c r="F99" s="229"/>
      <c r="G99" s="158"/>
      <c r="H99" s="523"/>
      <c r="I99" s="827"/>
      <c r="J99" s="335" t="s">
        <v>355</v>
      </c>
      <c r="K99" s="522">
        <v>125000</v>
      </c>
      <c r="L99" s="307"/>
    </row>
    <row r="100" spans="1:12" s="43" customFormat="1" ht="23.25" customHeight="1" x14ac:dyDescent="0.15">
      <c r="A100" s="15"/>
      <c r="B100" s="132"/>
      <c r="C100" s="132"/>
      <c r="D100" s="306"/>
      <c r="E100" s="157"/>
      <c r="F100" s="229"/>
      <c r="G100" s="158"/>
      <c r="H100" s="523"/>
      <c r="I100" s="827"/>
      <c r="J100" s="335" t="s">
        <v>209</v>
      </c>
      <c r="K100" s="522">
        <v>22000</v>
      </c>
      <c r="L100" s="282"/>
    </row>
    <row r="101" spans="1:12" s="43" customFormat="1" ht="23.25" customHeight="1" x14ac:dyDescent="0.15">
      <c r="A101" s="15"/>
      <c r="B101" s="132"/>
      <c r="C101" s="132"/>
      <c r="D101" s="306"/>
      <c r="E101" s="157"/>
      <c r="F101" s="229"/>
      <c r="G101" s="158"/>
      <c r="H101" s="523"/>
      <c r="I101" s="827"/>
      <c r="J101" s="335" t="s">
        <v>356</v>
      </c>
      <c r="K101" s="522">
        <v>314100</v>
      </c>
      <c r="L101" s="282"/>
    </row>
    <row r="102" spans="1:12" s="43" customFormat="1" ht="23.25" customHeight="1" x14ac:dyDescent="0.15">
      <c r="A102" s="15"/>
      <c r="B102" s="132"/>
      <c r="C102" s="132"/>
      <c r="D102" s="306"/>
      <c r="E102" s="157"/>
      <c r="F102" s="229"/>
      <c r="G102" s="158"/>
      <c r="H102" s="529"/>
      <c r="I102" s="828"/>
      <c r="J102" s="534" t="s">
        <v>357</v>
      </c>
      <c r="K102" s="535">
        <v>62970</v>
      </c>
      <c r="L102" s="282"/>
    </row>
    <row r="103" spans="1:12" s="304" customFormat="1" ht="23.25" customHeight="1" x14ac:dyDescent="0.15">
      <c r="A103" s="303"/>
      <c r="B103" s="305"/>
      <c r="C103" s="305"/>
      <c r="D103" s="306"/>
      <c r="E103" s="306"/>
      <c r="F103" s="229"/>
      <c r="G103" s="491"/>
      <c r="H103" s="533" t="s">
        <v>504</v>
      </c>
      <c r="I103" s="524" t="s">
        <v>505</v>
      </c>
      <c r="J103" s="567" t="s">
        <v>512</v>
      </c>
      <c r="K103" s="568">
        <v>800000</v>
      </c>
      <c r="L103" s="307"/>
    </row>
    <row r="104" spans="1:12" s="304" customFormat="1" ht="23.25" customHeight="1" x14ac:dyDescent="0.15">
      <c r="A104" s="303"/>
      <c r="B104" s="305"/>
      <c r="C104" s="305"/>
      <c r="D104" s="306"/>
      <c r="E104" s="306"/>
      <c r="F104" s="229"/>
      <c r="G104" s="491"/>
      <c r="H104" s="533"/>
      <c r="I104" s="524"/>
      <c r="J104" s="569" t="s">
        <v>513</v>
      </c>
      <c r="K104" s="570">
        <v>240000</v>
      </c>
      <c r="L104" s="307"/>
    </row>
    <row r="105" spans="1:12" s="304" customFormat="1" ht="23.25" customHeight="1" x14ac:dyDescent="0.15">
      <c r="A105" s="303"/>
      <c r="B105" s="305"/>
      <c r="C105" s="305"/>
      <c r="D105" s="306"/>
      <c r="E105" s="306"/>
      <c r="F105" s="229"/>
      <c r="G105" s="491"/>
      <c r="H105" s="533"/>
      <c r="I105" s="524"/>
      <c r="J105" s="567" t="s">
        <v>514</v>
      </c>
      <c r="K105" s="568">
        <v>110000</v>
      </c>
      <c r="L105" s="307"/>
    </row>
    <row r="106" spans="1:12" s="304" customFormat="1" ht="23.25" customHeight="1" x14ac:dyDescent="0.15">
      <c r="A106" s="303"/>
      <c r="B106" s="305"/>
      <c r="C106" s="305"/>
      <c r="D106" s="306"/>
      <c r="E106" s="306"/>
      <c r="F106" s="229"/>
      <c r="G106" s="491"/>
      <c r="H106" s="533"/>
      <c r="I106" s="524"/>
      <c r="J106" s="567" t="s">
        <v>515</v>
      </c>
      <c r="K106" s="570">
        <v>33000</v>
      </c>
      <c r="L106" s="307"/>
    </row>
    <row r="107" spans="1:12" s="304" customFormat="1" ht="23.25" customHeight="1" x14ac:dyDescent="0.15">
      <c r="A107" s="303"/>
      <c r="B107" s="305"/>
      <c r="C107" s="305"/>
      <c r="D107" s="306"/>
      <c r="E107" s="306"/>
      <c r="F107" s="229"/>
      <c r="G107" s="491"/>
      <c r="H107" s="533"/>
      <c r="I107" s="524"/>
      <c r="J107" s="567" t="s">
        <v>516</v>
      </c>
      <c r="K107" s="570">
        <v>400000</v>
      </c>
      <c r="L107" s="307"/>
    </row>
    <row r="108" spans="1:12" s="304" customFormat="1" ht="23.25" customHeight="1" x14ac:dyDescent="0.15">
      <c r="A108" s="303"/>
      <c r="B108" s="305"/>
      <c r="C108" s="305"/>
      <c r="D108" s="306"/>
      <c r="E108" s="306"/>
      <c r="F108" s="229"/>
      <c r="G108" s="491"/>
      <c r="H108" s="533"/>
      <c r="I108" s="524" t="s">
        <v>521</v>
      </c>
      <c r="J108" s="567" t="s">
        <v>517</v>
      </c>
      <c r="K108" s="570">
        <v>33000</v>
      </c>
      <c r="L108" s="307"/>
    </row>
    <row r="109" spans="1:12" s="304" customFormat="1" ht="23.25" customHeight="1" x14ac:dyDescent="0.15">
      <c r="A109" s="303"/>
      <c r="B109" s="305"/>
      <c r="C109" s="305"/>
      <c r="D109" s="306"/>
      <c r="E109" s="306"/>
      <c r="F109" s="229"/>
      <c r="G109" s="491"/>
      <c r="H109" s="533"/>
      <c r="I109" s="524"/>
      <c r="J109" s="567" t="s">
        <v>518</v>
      </c>
      <c r="K109" s="570">
        <v>60000</v>
      </c>
      <c r="L109" s="307"/>
    </row>
    <row r="110" spans="1:12" s="304" customFormat="1" ht="23.25" customHeight="1" x14ac:dyDescent="0.15">
      <c r="A110" s="303"/>
      <c r="B110" s="305"/>
      <c r="C110" s="305"/>
      <c r="D110" s="306"/>
      <c r="E110" s="306"/>
      <c r="F110" s="229"/>
      <c r="G110" s="491"/>
      <c r="H110" s="533"/>
      <c r="I110" s="524"/>
      <c r="J110" s="567" t="s">
        <v>519</v>
      </c>
      <c r="K110" s="570">
        <v>200000</v>
      </c>
      <c r="L110" s="307"/>
    </row>
    <row r="111" spans="1:12" s="304" customFormat="1" ht="23.25" customHeight="1" x14ac:dyDescent="0.15">
      <c r="A111" s="303"/>
      <c r="B111" s="305"/>
      <c r="C111" s="305"/>
      <c r="D111" s="306"/>
      <c r="E111" s="306"/>
      <c r="F111" s="229"/>
      <c r="G111" s="491"/>
      <c r="H111" s="533"/>
      <c r="I111" s="524"/>
      <c r="J111" s="567" t="s">
        <v>520</v>
      </c>
      <c r="K111" s="570">
        <v>124000</v>
      </c>
      <c r="L111" s="307"/>
    </row>
    <row r="112" spans="1:12" s="43" customFormat="1" ht="23.25" customHeight="1" x14ac:dyDescent="0.15">
      <c r="A112" s="15"/>
      <c r="B112" s="66"/>
      <c r="C112" s="28" t="s">
        <v>148</v>
      </c>
      <c r="D112" s="116">
        <v>7000000</v>
      </c>
      <c r="E112" s="116">
        <v>7000000</v>
      </c>
      <c r="F112" s="227">
        <f t="shared" ref="F112" si="23">E112-D112</f>
        <v>0</v>
      </c>
      <c r="G112" s="169">
        <f t="shared" ref="G112" si="24">(E112-D112)/D112</f>
        <v>0</v>
      </c>
      <c r="H112" s="565" t="s">
        <v>167</v>
      </c>
      <c r="I112" s="518" t="s">
        <v>168</v>
      </c>
      <c r="J112" s="519" t="s">
        <v>263</v>
      </c>
      <c r="K112" s="536">
        <v>99000</v>
      </c>
      <c r="L112" s="282"/>
    </row>
    <row r="113" spans="1:12" s="43" customFormat="1" ht="23.25" customHeight="1" x14ac:dyDescent="0.15">
      <c r="A113" s="15"/>
      <c r="B113" s="132"/>
      <c r="C113" s="132"/>
      <c r="D113" s="118"/>
      <c r="E113" s="118"/>
      <c r="F113" s="228"/>
      <c r="G113" s="153"/>
      <c r="H113" s="537"/>
      <c r="I113" s="524" t="s">
        <v>169</v>
      </c>
      <c r="J113" s="566" t="s">
        <v>223</v>
      </c>
      <c r="K113" s="336">
        <v>1000000</v>
      </c>
      <c r="L113" s="282"/>
    </row>
    <row r="114" spans="1:12" s="43" customFormat="1" ht="23.25" customHeight="1" x14ac:dyDescent="0.15">
      <c r="A114" s="15"/>
      <c r="B114" s="132"/>
      <c r="C114" s="132"/>
      <c r="D114" s="118"/>
      <c r="E114" s="118"/>
      <c r="F114" s="228"/>
      <c r="G114" s="153"/>
      <c r="H114" s="537"/>
      <c r="I114" s="524" t="s">
        <v>170</v>
      </c>
      <c r="J114" s="335" t="s">
        <v>224</v>
      </c>
      <c r="K114" s="336">
        <v>320000</v>
      </c>
      <c r="L114" s="282"/>
    </row>
    <row r="115" spans="1:12" s="43" customFormat="1" ht="23.25" customHeight="1" x14ac:dyDescent="0.15">
      <c r="A115" s="15"/>
      <c r="B115" s="132"/>
      <c r="C115" s="132"/>
      <c r="D115" s="118"/>
      <c r="E115" s="118"/>
      <c r="F115" s="228"/>
      <c r="G115" s="153"/>
      <c r="H115" s="537"/>
      <c r="I115" s="524" t="s">
        <v>225</v>
      </c>
      <c r="J115" s="335" t="s">
        <v>262</v>
      </c>
      <c r="K115" s="336">
        <v>1184000</v>
      </c>
      <c r="L115" s="282"/>
    </row>
    <row r="116" spans="1:12" s="43" customFormat="1" ht="23.25" customHeight="1" x14ac:dyDescent="0.15">
      <c r="A116" s="15"/>
      <c r="B116" s="132"/>
      <c r="C116" s="132"/>
      <c r="D116" s="118"/>
      <c r="E116" s="118"/>
      <c r="F116" s="228"/>
      <c r="G116" s="153"/>
      <c r="H116" s="537"/>
      <c r="I116" s="524" t="s">
        <v>226</v>
      </c>
      <c r="J116" s="335" t="s">
        <v>227</v>
      </c>
      <c r="K116" s="336">
        <v>800000</v>
      </c>
      <c r="L116" s="282"/>
    </row>
    <row r="117" spans="1:12" s="43" customFormat="1" ht="23.25" customHeight="1" x14ac:dyDescent="0.15">
      <c r="A117" s="15"/>
      <c r="B117" s="132"/>
      <c r="C117" s="132"/>
      <c r="D117" s="118"/>
      <c r="E117" s="118"/>
      <c r="F117" s="228"/>
      <c r="G117" s="153"/>
      <c r="H117" s="537"/>
      <c r="I117" s="524" t="s">
        <v>172</v>
      </c>
      <c r="J117" s="335" t="s">
        <v>261</v>
      </c>
      <c r="K117" s="336">
        <v>450000</v>
      </c>
      <c r="L117" s="282"/>
    </row>
    <row r="118" spans="1:12" s="43" customFormat="1" ht="23.25" customHeight="1" x14ac:dyDescent="0.15">
      <c r="A118" s="15"/>
      <c r="B118" s="132"/>
      <c r="C118" s="132"/>
      <c r="D118" s="118"/>
      <c r="E118" s="118"/>
      <c r="F118" s="228"/>
      <c r="G118" s="153"/>
      <c r="H118" s="538"/>
      <c r="I118" s="539" t="s">
        <v>171</v>
      </c>
      <c r="J118" s="534" t="s">
        <v>264</v>
      </c>
      <c r="K118" s="540">
        <v>147000</v>
      </c>
      <c r="L118" s="282"/>
    </row>
    <row r="119" spans="1:12" s="43" customFormat="1" ht="23.25" customHeight="1" x14ac:dyDescent="0.15">
      <c r="A119" s="15"/>
      <c r="B119" s="132"/>
      <c r="C119" s="132"/>
      <c r="D119" s="118"/>
      <c r="E119" s="118"/>
      <c r="F119" s="225"/>
      <c r="G119" s="149"/>
      <c r="H119" s="541" t="s">
        <v>149</v>
      </c>
      <c r="I119" s="542" t="s">
        <v>170</v>
      </c>
      <c r="J119" s="543" t="s">
        <v>231</v>
      </c>
      <c r="K119" s="544">
        <v>720000</v>
      </c>
      <c r="L119" s="282"/>
    </row>
    <row r="120" spans="1:12" s="43" customFormat="1" ht="23.25" customHeight="1" x14ac:dyDescent="0.15">
      <c r="A120" s="15"/>
      <c r="B120" s="132"/>
      <c r="C120" s="132"/>
      <c r="D120" s="118"/>
      <c r="E120" s="118"/>
      <c r="F120" s="225"/>
      <c r="G120" s="149"/>
      <c r="H120" s="489"/>
      <c r="I120" s="542" t="s">
        <v>171</v>
      </c>
      <c r="J120" s="335" t="s">
        <v>229</v>
      </c>
      <c r="K120" s="523">
        <v>1350000</v>
      </c>
      <c r="L120" s="282"/>
    </row>
    <row r="121" spans="1:12" s="43" customFormat="1" ht="23.25" customHeight="1" x14ac:dyDescent="0.15">
      <c r="A121" s="15"/>
      <c r="B121" s="132"/>
      <c r="C121" s="132"/>
      <c r="D121" s="118"/>
      <c r="E121" s="118"/>
      <c r="F121" s="225"/>
      <c r="G121" s="149"/>
      <c r="H121" s="489"/>
      <c r="I121" s="542" t="s">
        <v>173</v>
      </c>
      <c r="J121" s="335" t="s">
        <v>230</v>
      </c>
      <c r="K121" s="523">
        <v>450000</v>
      </c>
      <c r="L121" s="282"/>
    </row>
    <row r="122" spans="1:12" s="43" customFormat="1" ht="23.25" customHeight="1" x14ac:dyDescent="0.15">
      <c r="A122" s="15"/>
      <c r="B122" s="132"/>
      <c r="C122" s="132"/>
      <c r="D122" s="118"/>
      <c r="E122" s="118"/>
      <c r="F122" s="225"/>
      <c r="G122" s="149"/>
      <c r="H122" s="489"/>
      <c r="I122" s="542" t="s">
        <v>232</v>
      </c>
      <c r="J122" s="335" t="s">
        <v>233</v>
      </c>
      <c r="K122" s="523">
        <v>250000</v>
      </c>
      <c r="L122" s="282"/>
    </row>
    <row r="123" spans="1:12" s="43" customFormat="1" ht="23.25" customHeight="1" x14ac:dyDescent="0.15">
      <c r="A123" s="15"/>
      <c r="B123" s="132"/>
      <c r="C123" s="132"/>
      <c r="D123" s="118"/>
      <c r="E123" s="118"/>
      <c r="F123" s="225"/>
      <c r="G123" s="149"/>
      <c r="H123" s="489"/>
      <c r="I123" s="542" t="s">
        <v>168</v>
      </c>
      <c r="J123" s="335" t="s">
        <v>174</v>
      </c>
      <c r="K123" s="523">
        <v>33000</v>
      </c>
      <c r="L123" s="282"/>
    </row>
    <row r="124" spans="1:12" s="43" customFormat="1" ht="23.25" customHeight="1" x14ac:dyDescent="0.15">
      <c r="A124" s="15"/>
      <c r="B124" s="132"/>
      <c r="C124" s="30"/>
      <c r="D124" s="167"/>
      <c r="E124" s="167"/>
      <c r="F124" s="225"/>
      <c r="G124" s="149"/>
      <c r="H124" s="545"/>
      <c r="I124" s="546" t="s">
        <v>172</v>
      </c>
      <c r="J124" s="534" t="s">
        <v>234</v>
      </c>
      <c r="K124" s="547">
        <v>197000</v>
      </c>
      <c r="L124" s="282"/>
    </row>
    <row r="125" spans="1:12" s="43" customFormat="1" ht="23.25" customHeight="1" x14ac:dyDescent="0.15">
      <c r="A125" s="15"/>
      <c r="B125" s="21"/>
      <c r="C125" s="132" t="s">
        <v>150</v>
      </c>
      <c r="D125" s="233">
        <v>3000000</v>
      </c>
      <c r="E125" s="504">
        <v>3000000</v>
      </c>
      <c r="F125" s="511">
        <f t="shared" ref="F125" si="25">E125-D125</f>
        <v>0</v>
      </c>
      <c r="G125" s="564">
        <f t="shared" ref="G125" si="26">(E125-D125)/D125</f>
        <v>0</v>
      </c>
      <c r="H125" s="469" t="s">
        <v>151</v>
      </c>
      <c r="I125" s="542" t="s">
        <v>169</v>
      </c>
      <c r="J125" s="548" t="s">
        <v>359</v>
      </c>
      <c r="K125" s="336">
        <v>2610000</v>
      </c>
      <c r="L125" s="282"/>
    </row>
    <row r="126" spans="1:12" s="43" customFormat="1" ht="23.25" customHeight="1" x14ac:dyDescent="0.15">
      <c r="A126" s="15"/>
      <c r="B126" s="21"/>
      <c r="C126" s="168"/>
      <c r="D126" s="346"/>
      <c r="E126" s="346"/>
      <c r="F126" s="347"/>
      <c r="G126" s="348"/>
      <c r="H126" s="465"/>
      <c r="I126" s="542" t="s">
        <v>172</v>
      </c>
      <c r="J126" s="548" t="s">
        <v>360</v>
      </c>
      <c r="K126" s="336">
        <v>387000</v>
      </c>
      <c r="L126" s="282"/>
    </row>
    <row r="127" spans="1:12" s="43" customFormat="1" ht="23.25" customHeight="1" x14ac:dyDescent="0.15">
      <c r="A127" s="15"/>
      <c r="B127" s="21"/>
      <c r="C127" s="24"/>
      <c r="D127" s="346"/>
      <c r="E127" s="346"/>
      <c r="F127" s="349"/>
      <c r="G127" s="350"/>
      <c r="H127" s="465"/>
      <c r="I127" s="546" t="s">
        <v>171</v>
      </c>
      <c r="J127" s="549" t="s">
        <v>361</v>
      </c>
      <c r="K127" s="535">
        <v>3000</v>
      </c>
      <c r="L127" s="282"/>
    </row>
    <row r="128" spans="1:12" s="43" customFormat="1" ht="23.25" customHeight="1" x14ac:dyDescent="0.15">
      <c r="A128" s="15"/>
      <c r="B128" s="21"/>
      <c r="C128" s="28" t="s">
        <v>152</v>
      </c>
      <c r="D128" s="253">
        <v>10980000</v>
      </c>
      <c r="E128" s="253">
        <v>10980000</v>
      </c>
      <c r="F128" s="227">
        <f t="shared" ref="F128" si="27">E128-D128</f>
        <v>0</v>
      </c>
      <c r="G128" s="152">
        <f t="shared" ref="G128" si="28">(E128-D128)/D128</f>
        <v>0</v>
      </c>
      <c r="H128" s="550" t="s">
        <v>228</v>
      </c>
      <c r="I128" s="466" t="s">
        <v>169</v>
      </c>
      <c r="J128" s="551" t="s">
        <v>257</v>
      </c>
      <c r="K128" s="137">
        <v>640000</v>
      </c>
      <c r="L128" s="282"/>
    </row>
    <row r="129" spans="1:12" s="43" customFormat="1" ht="23.25" customHeight="1" x14ac:dyDescent="0.15">
      <c r="A129" s="15"/>
      <c r="B129" s="21"/>
      <c r="C129" s="132"/>
      <c r="D129" s="47"/>
      <c r="E129" s="47"/>
      <c r="F129" s="228"/>
      <c r="G129" s="153"/>
      <c r="H129" s="469"/>
      <c r="I129" s="466" t="s">
        <v>173</v>
      </c>
      <c r="J129" s="551" t="s">
        <v>258</v>
      </c>
      <c r="K129" s="137">
        <v>1300000</v>
      </c>
      <c r="L129" s="282"/>
    </row>
    <row r="130" spans="1:12" s="43" customFormat="1" ht="23.25" customHeight="1" x14ac:dyDescent="0.15">
      <c r="A130" s="15"/>
      <c r="B130" s="21"/>
      <c r="C130" s="132"/>
      <c r="D130" s="47"/>
      <c r="E130" s="47"/>
      <c r="F130" s="228"/>
      <c r="G130" s="153"/>
      <c r="H130" s="465"/>
      <c r="I130" s="466" t="s">
        <v>172</v>
      </c>
      <c r="J130" s="551" t="s">
        <v>259</v>
      </c>
      <c r="K130" s="552">
        <v>560000</v>
      </c>
      <c r="L130" s="282"/>
    </row>
    <row r="131" spans="1:12" s="43" customFormat="1" ht="23.25" customHeight="1" x14ac:dyDescent="0.15">
      <c r="A131" s="15"/>
      <c r="B131" s="21"/>
      <c r="C131" s="21"/>
      <c r="D131" s="47"/>
      <c r="E131" s="47"/>
      <c r="F131" s="228"/>
      <c r="G131" s="153"/>
      <c r="H131" s="553" t="s">
        <v>180</v>
      </c>
      <c r="I131" s="554" t="s">
        <v>181</v>
      </c>
      <c r="J131" s="555" t="s">
        <v>252</v>
      </c>
      <c r="K131" s="556">
        <v>110000</v>
      </c>
      <c r="L131" s="285"/>
    </row>
    <row r="132" spans="1:12" s="43" customFormat="1" ht="23.25" customHeight="1" x14ac:dyDescent="0.15">
      <c r="A132" s="15"/>
      <c r="B132" s="21"/>
      <c r="C132" s="21"/>
      <c r="D132" s="173"/>
      <c r="E132" s="173"/>
      <c r="F132" s="231"/>
      <c r="G132" s="176"/>
      <c r="H132" s="335"/>
      <c r="I132" s="335" t="s">
        <v>253</v>
      </c>
      <c r="J132" s="555" t="s">
        <v>510</v>
      </c>
      <c r="K132" s="557">
        <v>2890000</v>
      </c>
      <c r="L132" s="285"/>
    </row>
    <row r="133" spans="1:12" s="43" customFormat="1" ht="23.25" customHeight="1" x14ac:dyDescent="0.15">
      <c r="A133" s="15"/>
      <c r="B133" s="21"/>
      <c r="C133" s="47"/>
      <c r="D133" s="47"/>
      <c r="E133" s="47"/>
      <c r="F133" s="47"/>
      <c r="G133" s="188"/>
      <c r="H133" s="558" t="s">
        <v>193</v>
      </c>
      <c r="I133" s="823" t="s">
        <v>204</v>
      </c>
      <c r="J133" s="335" t="s">
        <v>265</v>
      </c>
      <c r="K133" s="523">
        <v>32000</v>
      </c>
      <c r="L133" s="282"/>
    </row>
    <row r="134" spans="1:12" s="43" customFormat="1" ht="23.25" customHeight="1" x14ac:dyDescent="0.15">
      <c r="A134" s="15"/>
      <c r="B134" s="21"/>
      <c r="C134" s="47"/>
      <c r="D134" s="47"/>
      <c r="E134" s="47"/>
      <c r="F134" s="47"/>
      <c r="G134" s="188"/>
      <c r="H134" s="559"/>
      <c r="I134" s="823"/>
      <c r="J134" s="335" t="s">
        <v>266</v>
      </c>
      <c r="K134" s="523">
        <v>2000000</v>
      </c>
      <c r="L134" s="282"/>
    </row>
    <row r="135" spans="1:12" s="43" customFormat="1" ht="23.25" customHeight="1" x14ac:dyDescent="0.15">
      <c r="A135" s="15"/>
      <c r="B135" s="21"/>
      <c r="C135" s="47"/>
      <c r="D135" s="47"/>
      <c r="E135" s="47"/>
      <c r="F135" s="47"/>
      <c r="G135" s="188"/>
      <c r="H135" s="559"/>
      <c r="I135" s="823"/>
      <c r="J135" s="335" t="s">
        <v>267</v>
      </c>
      <c r="K135" s="523">
        <v>33000</v>
      </c>
      <c r="L135" s="282"/>
    </row>
    <row r="136" spans="1:12" s="304" customFormat="1" ht="23.25" customHeight="1" x14ac:dyDescent="0.15">
      <c r="A136" s="303"/>
      <c r="B136" s="21"/>
      <c r="C136" s="47"/>
      <c r="D136" s="47"/>
      <c r="E136" s="47"/>
      <c r="F136" s="47"/>
      <c r="G136" s="188"/>
      <c r="H136" s="559"/>
      <c r="I136" s="823"/>
      <c r="J136" s="335" t="s">
        <v>270</v>
      </c>
      <c r="K136" s="523">
        <v>50000</v>
      </c>
      <c r="L136" s="307"/>
    </row>
    <row r="137" spans="1:12" s="43" customFormat="1" ht="23.25" customHeight="1" x14ac:dyDescent="0.15">
      <c r="A137" s="15"/>
      <c r="B137" s="21"/>
      <c r="C137" s="47"/>
      <c r="D137" s="47"/>
      <c r="E137" s="47"/>
      <c r="F137" s="47"/>
      <c r="G137" s="188"/>
      <c r="H137" s="559"/>
      <c r="I137" s="823"/>
      <c r="J137" s="335" t="s">
        <v>268</v>
      </c>
      <c r="K137" s="523">
        <v>260000</v>
      </c>
      <c r="L137" s="282"/>
    </row>
    <row r="138" spans="1:12" s="43" customFormat="1" ht="23.25" customHeight="1" x14ac:dyDescent="0.15">
      <c r="A138" s="15"/>
      <c r="B138" s="21"/>
      <c r="C138" s="47"/>
      <c r="D138" s="47"/>
      <c r="E138" s="47"/>
      <c r="F138" s="47"/>
      <c r="G138" s="188"/>
      <c r="H138" s="559"/>
      <c r="I138" s="823"/>
      <c r="J138" s="335" t="s">
        <v>269</v>
      </c>
      <c r="K138" s="523">
        <v>125000</v>
      </c>
      <c r="L138" s="282"/>
    </row>
    <row r="139" spans="1:12" s="304" customFormat="1" ht="23.25" customHeight="1" x14ac:dyDescent="0.15">
      <c r="A139" s="303"/>
      <c r="B139" s="21"/>
      <c r="C139" s="47"/>
      <c r="D139" s="47"/>
      <c r="E139" s="47"/>
      <c r="F139" s="47"/>
      <c r="G139" s="188"/>
      <c r="H139" s="560" t="s">
        <v>112</v>
      </c>
      <c r="I139" s="334" t="s">
        <v>169</v>
      </c>
      <c r="J139" s="561" t="s">
        <v>192</v>
      </c>
      <c r="K139" s="336">
        <v>2500000</v>
      </c>
      <c r="L139" s="307"/>
    </row>
    <row r="140" spans="1:12" s="304" customFormat="1" ht="23.25" customHeight="1" x14ac:dyDescent="0.15">
      <c r="A140" s="303"/>
      <c r="B140" s="21"/>
      <c r="C140" s="47"/>
      <c r="D140" s="47"/>
      <c r="E140" s="47"/>
      <c r="F140" s="47"/>
      <c r="G140" s="188"/>
      <c r="H140" s="559"/>
      <c r="I140" s="562" t="s">
        <v>191</v>
      </c>
      <c r="J140" s="563" t="s">
        <v>511</v>
      </c>
      <c r="K140" s="138">
        <v>480000</v>
      </c>
      <c r="L140" s="307"/>
    </row>
    <row r="141" spans="1:12" s="43" customFormat="1" ht="23.25" customHeight="1" x14ac:dyDescent="0.15">
      <c r="A141" s="15"/>
      <c r="B141" s="21"/>
      <c r="C141" s="333" t="s">
        <v>175</v>
      </c>
      <c r="D141" s="255">
        <v>227968000</v>
      </c>
      <c r="E141" s="505">
        <v>235456000</v>
      </c>
      <c r="F141" s="511">
        <f t="shared" ref="F141" si="29">E141-D141</f>
        <v>7488000</v>
      </c>
      <c r="G141" s="564">
        <f t="shared" ref="G141" si="30">(E141-D141)/D141</f>
        <v>3.2846715328467155E-2</v>
      </c>
      <c r="H141" s="565" t="s">
        <v>154</v>
      </c>
      <c r="I141" s="571" t="s">
        <v>7</v>
      </c>
      <c r="J141" s="519" t="s">
        <v>293</v>
      </c>
      <c r="K141" s="572">
        <v>96768000</v>
      </c>
      <c r="L141" s="283"/>
    </row>
    <row r="142" spans="1:12" s="43" customFormat="1" ht="23.25" customHeight="1" x14ac:dyDescent="0.15">
      <c r="A142" s="15"/>
      <c r="B142" s="21"/>
      <c r="C142" s="175"/>
      <c r="D142" s="352"/>
      <c r="E142" s="352"/>
      <c r="F142" s="573"/>
      <c r="G142" s="574"/>
      <c r="H142" s="575"/>
      <c r="I142" s="576"/>
      <c r="J142" s="577" t="s">
        <v>307</v>
      </c>
      <c r="K142" s="578">
        <v>1008000</v>
      </c>
      <c r="L142" s="283"/>
    </row>
    <row r="143" spans="1:12" s="43" customFormat="1" ht="23.25" customHeight="1" x14ac:dyDescent="0.15">
      <c r="A143" s="15"/>
      <c r="B143" s="21"/>
      <c r="C143" s="175"/>
      <c r="D143" s="352"/>
      <c r="E143" s="352"/>
      <c r="F143" s="573"/>
      <c r="G143" s="574"/>
      <c r="H143" s="575"/>
      <c r="I143" s="576"/>
      <c r="J143" s="577" t="s">
        <v>306</v>
      </c>
      <c r="K143" s="578">
        <v>504000</v>
      </c>
      <c r="L143" s="283"/>
    </row>
    <row r="144" spans="1:12" s="43" customFormat="1" ht="23.25" customHeight="1" x14ac:dyDescent="0.15">
      <c r="A144" s="15"/>
      <c r="B144" s="21"/>
      <c r="C144" s="175"/>
      <c r="D144" s="352"/>
      <c r="E144" s="352"/>
      <c r="F144" s="573"/>
      <c r="G144" s="574"/>
      <c r="H144" s="575"/>
      <c r="I144" s="576"/>
      <c r="J144" s="577" t="s">
        <v>308</v>
      </c>
      <c r="K144" s="578">
        <v>1512000</v>
      </c>
      <c r="L144" s="283"/>
    </row>
    <row r="145" spans="1:12" s="43" customFormat="1" ht="23.25" customHeight="1" x14ac:dyDescent="0.15">
      <c r="A145" s="15"/>
      <c r="B145" s="21"/>
      <c r="C145" s="175"/>
      <c r="D145" s="352"/>
      <c r="E145" s="352"/>
      <c r="F145" s="573"/>
      <c r="G145" s="574"/>
      <c r="H145" s="575"/>
      <c r="I145" s="576" t="s">
        <v>176</v>
      </c>
      <c r="J145" s="577" t="s">
        <v>309</v>
      </c>
      <c r="K145" s="578">
        <v>7200000</v>
      </c>
      <c r="L145" s="342"/>
    </row>
    <row r="146" spans="1:12" s="43" customFormat="1" ht="23.25" customHeight="1" x14ac:dyDescent="0.15">
      <c r="A146" s="15"/>
      <c r="B146" s="21"/>
      <c r="C146" s="175"/>
      <c r="D146" s="352"/>
      <c r="E146" s="352"/>
      <c r="F146" s="573"/>
      <c r="G146" s="574"/>
      <c r="H146" s="575"/>
      <c r="I146" s="576"/>
      <c r="J146" s="577" t="s">
        <v>310</v>
      </c>
      <c r="K146" s="578">
        <v>5472000</v>
      </c>
      <c r="L146" s="283"/>
    </row>
    <row r="147" spans="1:12" s="43" customFormat="1" ht="23.25" customHeight="1" x14ac:dyDescent="0.15">
      <c r="A147" s="15"/>
      <c r="B147" s="21"/>
      <c r="C147" s="175"/>
      <c r="D147" s="352"/>
      <c r="E147" s="352"/>
      <c r="F147" s="573"/>
      <c r="G147" s="574"/>
      <c r="H147" s="575"/>
      <c r="I147" s="579"/>
      <c r="J147" s="577" t="s">
        <v>299</v>
      </c>
      <c r="K147" s="578">
        <v>5472000</v>
      </c>
      <c r="L147" s="283"/>
    </row>
    <row r="148" spans="1:12" s="43" customFormat="1" ht="23.25" customHeight="1" x14ac:dyDescent="0.15">
      <c r="A148" s="15"/>
      <c r="B148" s="21"/>
      <c r="C148" s="175"/>
      <c r="D148" s="352"/>
      <c r="E148" s="352"/>
      <c r="F148" s="573"/>
      <c r="G148" s="574"/>
      <c r="H148" s="575"/>
      <c r="I148" s="576" t="s">
        <v>164</v>
      </c>
      <c r="J148" s="471" t="s">
        <v>285</v>
      </c>
      <c r="K148" s="578">
        <v>8100000</v>
      </c>
      <c r="L148" s="283"/>
    </row>
    <row r="149" spans="1:12" s="43" customFormat="1" ht="23.25" customHeight="1" x14ac:dyDescent="0.15">
      <c r="A149" s="15"/>
      <c r="B149" s="21"/>
      <c r="C149" s="175"/>
      <c r="D149" s="352"/>
      <c r="E149" s="352"/>
      <c r="F149" s="573"/>
      <c r="G149" s="574"/>
      <c r="H149" s="470"/>
      <c r="I149" s="576" t="s">
        <v>177</v>
      </c>
      <c r="J149" s="471" t="s">
        <v>286</v>
      </c>
      <c r="K149" s="578">
        <v>8424000</v>
      </c>
      <c r="L149" s="283"/>
    </row>
    <row r="150" spans="1:12" s="43" customFormat="1" ht="23.25" customHeight="1" x14ac:dyDescent="0.15">
      <c r="A150" s="15"/>
      <c r="B150" s="21"/>
      <c r="C150" s="175"/>
      <c r="D150" s="352"/>
      <c r="E150" s="352"/>
      <c r="F150" s="573"/>
      <c r="G150" s="574"/>
      <c r="H150" s="470"/>
      <c r="I150" s="576" t="s">
        <v>288</v>
      </c>
      <c r="J150" s="471" t="s">
        <v>287</v>
      </c>
      <c r="K150" s="580">
        <v>54336000</v>
      </c>
      <c r="L150" s="283"/>
    </row>
    <row r="151" spans="1:12" s="43" customFormat="1" ht="23.25" customHeight="1" x14ac:dyDescent="0.15">
      <c r="A151" s="15"/>
      <c r="B151" s="21"/>
      <c r="C151" s="175"/>
      <c r="D151" s="352"/>
      <c r="E151" s="352"/>
      <c r="F151" s="573"/>
      <c r="G151" s="574"/>
      <c r="H151" s="575" t="s">
        <v>158</v>
      </c>
      <c r="I151" s="576" t="s">
        <v>84</v>
      </c>
      <c r="J151" s="581" t="s">
        <v>295</v>
      </c>
      <c r="K151" s="580">
        <v>15552000</v>
      </c>
      <c r="L151" s="283"/>
    </row>
    <row r="152" spans="1:12" s="43" customFormat="1" ht="23.25" customHeight="1" x14ac:dyDescent="0.15">
      <c r="A152" s="15"/>
      <c r="B152" s="21"/>
      <c r="C152" s="175"/>
      <c r="D152" s="352"/>
      <c r="E152" s="352"/>
      <c r="F152" s="573"/>
      <c r="G152" s="574"/>
      <c r="H152" s="470"/>
      <c r="I152" s="582" t="s">
        <v>178</v>
      </c>
      <c r="J152" s="577" t="s">
        <v>292</v>
      </c>
      <c r="K152" s="578">
        <v>3600000</v>
      </c>
      <c r="L152" s="283"/>
    </row>
    <row r="153" spans="1:12" s="304" customFormat="1" ht="23.25" customHeight="1" x14ac:dyDescent="0.15">
      <c r="A153" s="303"/>
      <c r="B153" s="21"/>
      <c r="C153" s="175"/>
      <c r="D153" s="352"/>
      <c r="E153" s="352"/>
      <c r="F153" s="573"/>
      <c r="G153" s="574"/>
      <c r="H153" s="470"/>
      <c r="I153" s="582"/>
      <c r="J153" s="577" t="s">
        <v>296</v>
      </c>
      <c r="K153" s="578">
        <v>3000000</v>
      </c>
      <c r="L153" s="283"/>
    </row>
    <row r="154" spans="1:12" s="304" customFormat="1" ht="23.25" customHeight="1" x14ac:dyDescent="0.15">
      <c r="A154" s="303"/>
      <c r="B154" s="21"/>
      <c r="C154" s="175"/>
      <c r="D154" s="352"/>
      <c r="E154" s="352"/>
      <c r="F154" s="573"/>
      <c r="G154" s="574"/>
      <c r="H154" s="470"/>
      <c r="I154" s="582"/>
      <c r="J154" s="577" t="s">
        <v>294</v>
      </c>
      <c r="K154" s="578">
        <v>300000</v>
      </c>
      <c r="L154" s="283"/>
    </row>
    <row r="155" spans="1:12" s="304" customFormat="1" ht="23.25" customHeight="1" x14ac:dyDescent="0.15">
      <c r="A155" s="303"/>
      <c r="B155" s="21"/>
      <c r="C155" s="175"/>
      <c r="D155" s="352"/>
      <c r="E155" s="352"/>
      <c r="F155" s="573"/>
      <c r="G155" s="574"/>
      <c r="H155" s="470"/>
      <c r="I155" s="582"/>
      <c r="J155" s="577" t="s">
        <v>302</v>
      </c>
      <c r="K155" s="578">
        <v>5848000</v>
      </c>
      <c r="L155" s="283"/>
    </row>
    <row r="156" spans="1:12" s="43" customFormat="1" ht="23.25" customHeight="1" x14ac:dyDescent="0.15">
      <c r="A156" s="15"/>
      <c r="B156" s="21"/>
      <c r="C156" s="175"/>
      <c r="D156" s="352"/>
      <c r="E156" s="352"/>
      <c r="F156" s="573"/>
      <c r="G156" s="574"/>
      <c r="H156" s="470"/>
      <c r="I156" s="576" t="s">
        <v>86</v>
      </c>
      <c r="J156" s="577" t="s">
        <v>300</v>
      </c>
      <c r="K156" s="578">
        <v>7200000</v>
      </c>
      <c r="L156" s="283"/>
    </row>
    <row r="157" spans="1:12" s="304" customFormat="1" ht="23.25" customHeight="1" x14ac:dyDescent="0.15">
      <c r="A157" s="303"/>
      <c r="B157" s="21"/>
      <c r="C157" s="175"/>
      <c r="D157" s="352"/>
      <c r="E157" s="352"/>
      <c r="F157" s="573"/>
      <c r="G157" s="574"/>
      <c r="H157" s="470"/>
      <c r="I157" s="576"/>
      <c r="J157" s="577" t="s">
        <v>305</v>
      </c>
      <c r="K157" s="578">
        <v>1200000</v>
      </c>
      <c r="L157" s="283"/>
    </row>
    <row r="158" spans="1:12" s="304" customFormat="1" ht="23.25" customHeight="1" x14ac:dyDescent="0.15">
      <c r="A158" s="303"/>
      <c r="B158" s="21"/>
      <c r="C158" s="175"/>
      <c r="D158" s="352"/>
      <c r="E158" s="352"/>
      <c r="F158" s="573"/>
      <c r="G158" s="574"/>
      <c r="H158" s="470"/>
      <c r="I158" s="576"/>
      <c r="J158" s="577" t="s">
        <v>304</v>
      </c>
      <c r="K158" s="578">
        <v>1200000</v>
      </c>
      <c r="L158" s="283"/>
    </row>
    <row r="159" spans="1:12" s="43" customFormat="1" ht="23.25" customHeight="1" x14ac:dyDescent="0.15">
      <c r="A159" s="15"/>
      <c r="B159" s="21"/>
      <c r="C159" s="175"/>
      <c r="D159" s="352"/>
      <c r="E159" s="352"/>
      <c r="F159" s="573"/>
      <c r="G159" s="574"/>
      <c r="H159" s="470"/>
      <c r="I159" s="576" t="s">
        <v>89</v>
      </c>
      <c r="J159" s="577" t="s">
        <v>289</v>
      </c>
      <c r="K159" s="578">
        <v>300000</v>
      </c>
      <c r="L159" s="283"/>
    </row>
    <row r="160" spans="1:12" s="43" customFormat="1" ht="23.25" customHeight="1" x14ac:dyDescent="0.15">
      <c r="A160" s="15"/>
      <c r="B160" s="21"/>
      <c r="C160" s="175"/>
      <c r="D160" s="352"/>
      <c r="E160" s="352"/>
      <c r="F160" s="573"/>
      <c r="G160" s="574"/>
      <c r="H160" s="470"/>
      <c r="I160" s="576"/>
      <c r="J160" s="577" t="s">
        <v>297</v>
      </c>
      <c r="K160" s="578">
        <v>1350000</v>
      </c>
      <c r="L160" s="283"/>
    </row>
    <row r="161" spans="1:12" s="43" customFormat="1" ht="23.25" customHeight="1" x14ac:dyDescent="0.15">
      <c r="A161" s="15"/>
      <c r="B161" s="21"/>
      <c r="C161" s="175"/>
      <c r="D161" s="352"/>
      <c r="E161" s="352"/>
      <c r="F161" s="573"/>
      <c r="G161" s="574"/>
      <c r="H161" s="470"/>
      <c r="I161" s="576"/>
      <c r="J161" s="577" t="s">
        <v>303</v>
      </c>
      <c r="K161" s="578">
        <v>360000</v>
      </c>
      <c r="L161" s="283"/>
    </row>
    <row r="162" spans="1:12" s="304" customFormat="1" ht="23.25" customHeight="1" x14ac:dyDescent="0.15">
      <c r="A162" s="303"/>
      <c r="B162" s="21"/>
      <c r="C162" s="175"/>
      <c r="D162" s="352"/>
      <c r="E162" s="352"/>
      <c r="F162" s="573"/>
      <c r="G162" s="574"/>
      <c r="H162" s="470"/>
      <c r="I162" s="576"/>
      <c r="J162" s="577" t="s">
        <v>290</v>
      </c>
      <c r="K162" s="578">
        <v>630000</v>
      </c>
      <c r="L162" s="283"/>
    </row>
    <row r="163" spans="1:12" s="43" customFormat="1" ht="23.25" customHeight="1" x14ac:dyDescent="0.15">
      <c r="A163" s="15"/>
      <c r="B163" s="21"/>
      <c r="C163" s="175"/>
      <c r="D163" s="352"/>
      <c r="E163" s="352"/>
      <c r="F163" s="573"/>
      <c r="G163" s="574"/>
      <c r="H163" s="575" t="s">
        <v>160</v>
      </c>
      <c r="I163" s="576" t="s">
        <v>160</v>
      </c>
      <c r="J163" s="577" t="s">
        <v>298</v>
      </c>
      <c r="K163" s="578">
        <v>120000</v>
      </c>
      <c r="L163" s="283"/>
    </row>
    <row r="164" spans="1:12" s="43" customFormat="1" ht="23.25" customHeight="1" x14ac:dyDescent="0.15">
      <c r="A164" s="15"/>
      <c r="B164" s="21"/>
      <c r="C164" s="175"/>
      <c r="D164" s="352"/>
      <c r="E164" s="352"/>
      <c r="F164" s="573"/>
      <c r="G164" s="574"/>
      <c r="H164" s="470"/>
      <c r="I164" s="470"/>
      <c r="J164" s="577" t="s">
        <v>291</v>
      </c>
      <c r="K164" s="578">
        <v>2000000</v>
      </c>
      <c r="L164" s="283"/>
    </row>
    <row r="165" spans="1:12" s="43" customFormat="1" ht="23.25" customHeight="1" x14ac:dyDescent="0.15">
      <c r="A165" s="15"/>
      <c r="B165" s="21"/>
      <c r="C165" s="180"/>
      <c r="D165" s="353"/>
      <c r="E165" s="353"/>
      <c r="F165" s="583"/>
      <c r="G165" s="584"/>
      <c r="H165" s="585"/>
      <c r="I165" s="585"/>
      <c r="J165" s="586" t="s">
        <v>301</v>
      </c>
      <c r="K165" s="587">
        <v>4000000</v>
      </c>
      <c r="L165" s="283"/>
    </row>
    <row r="166" spans="1:12" s="43" customFormat="1" ht="23.25" customHeight="1" x14ac:dyDescent="0.15">
      <c r="A166" s="15"/>
      <c r="B166" s="21"/>
      <c r="C166" s="80" t="s">
        <v>95</v>
      </c>
      <c r="D166" s="161">
        <v>71040000</v>
      </c>
      <c r="E166" s="506">
        <v>75316000</v>
      </c>
      <c r="F166" s="508">
        <f t="shared" ref="F166" si="31">E166-D166</f>
        <v>4276000</v>
      </c>
      <c r="G166" s="509">
        <f t="shared" ref="G166" si="32">(E166-D166)/D166</f>
        <v>6.0191441441441444E-2</v>
      </c>
      <c r="H166" s="537" t="s">
        <v>154</v>
      </c>
      <c r="I166" s="542" t="s">
        <v>155</v>
      </c>
      <c r="J166" s="577" t="s">
        <v>315</v>
      </c>
      <c r="K166" s="336">
        <v>58809600</v>
      </c>
      <c r="L166" s="282"/>
    </row>
    <row r="167" spans="1:12" s="43" customFormat="1" ht="23.25" customHeight="1" x14ac:dyDescent="0.15">
      <c r="A167" s="15"/>
      <c r="B167" s="21"/>
      <c r="C167" s="21"/>
      <c r="D167" s="346"/>
      <c r="E167" s="346"/>
      <c r="F167" s="588"/>
      <c r="G167" s="589"/>
      <c r="H167" s="548"/>
      <c r="I167" s="548"/>
      <c r="J167" s="548" t="s">
        <v>316</v>
      </c>
      <c r="K167" s="548"/>
      <c r="L167" s="282"/>
    </row>
    <row r="168" spans="1:12" s="43" customFormat="1" ht="23.25" customHeight="1" x14ac:dyDescent="0.15">
      <c r="A168" s="15"/>
      <c r="B168" s="21"/>
      <c r="C168" s="21"/>
      <c r="D168" s="356"/>
      <c r="E168" s="356"/>
      <c r="F168" s="588"/>
      <c r="G168" s="589"/>
      <c r="H168" s="548"/>
      <c r="I168" s="548"/>
      <c r="J168" s="548" t="s">
        <v>317</v>
      </c>
      <c r="K168" s="548"/>
      <c r="L168" s="282"/>
    </row>
    <row r="169" spans="1:12" s="43" customFormat="1" ht="23.25" customHeight="1" x14ac:dyDescent="0.15">
      <c r="A169" s="15"/>
      <c r="B169" s="21"/>
      <c r="C169" s="21"/>
      <c r="D169" s="356"/>
      <c r="E169" s="356"/>
      <c r="F169" s="588"/>
      <c r="G169" s="589"/>
      <c r="H169" s="548"/>
      <c r="I169" s="548"/>
      <c r="J169" s="548" t="s">
        <v>318</v>
      </c>
      <c r="K169" s="548"/>
      <c r="L169" s="282"/>
    </row>
    <row r="170" spans="1:12" s="43" customFormat="1" ht="23.25" customHeight="1" x14ac:dyDescent="0.15">
      <c r="A170" s="15"/>
      <c r="B170" s="21"/>
      <c r="C170" s="21"/>
      <c r="D170" s="356"/>
      <c r="E170" s="356"/>
      <c r="F170" s="588"/>
      <c r="G170" s="589"/>
      <c r="H170" s="537"/>
      <c r="I170" s="542" t="s">
        <v>156</v>
      </c>
      <c r="J170" s="577" t="s">
        <v>319</v>
      </c>
      <c r="K170" s="336">
        <v>5607840</v>
      </c>
      <c r="L170" s="282"/>
    </row>
    <row r="171" spans="1:12" s="43" customFormat="1" ht="23.25" customHeight="1" x14ac:dyDescent="0.15">
      <c r="A171" s="15"/>
      <c r="B171" s="21"/>
      <c r="C171" s="21"/>
      <c r="D171" s="346"/>
      <c r="E171" s="346"/>
      <c r="F171" s="588"/>
      <c r="G171" s="589"/>
      <c r="H171" s="537"/>
      <c r="I171" s="542"/>
      <c r="J171" s="577" t="s">
        <v>320</v>
      </c>
      <c r="K171" s="336"/>
      <c r="L171" s="282"/>
    </row>
    <row r="172" spans="1:12" s="43" customFormat="1" ht="23.25" customHeight="1" x14ac:dyDescent="0.15">
      <c r="A172" s="15"/>
      <c r="B172" s="21"/>
      <c r="C172" s="21"/>
      <c r="D172" s="356"/>
      <c r="E172" s="356"/>
      <c r="F172" s="588"/>
      <c r="G172" s="589"/>
      <c r="H172" s="537"/>
      <c r="I172" s="542" t="s">
        <v>157</v>
      </c>
      <c r="J172" s="577" t="s">
        <v>321</v>
      </c>
      <c r="K172" s="336">
        <v>6816840</v>
      </c>
      <c r="L172" s="282"/>
    </row>
    <row r="173" spans="1:12" s="43" customFormat="1" ht="23.25" customHeight="1" x14ac:dyDescent="0.15">
      <c r="A173" s="15"/>
      <c r="B173" s="21"/>
      <c r="C173" s="21"/>
      <c r="D173" s="346"/>
      <c r="E173" s="346"/>
      <c r="F173" s="588"/>
      <c r="G173" s="589"/>
      <c r="H173" s="537"/>
      <c r="I173" s="542"/>
      <c r="J173" s="577" t="s">
        <v>324</v>
      </c>
      <c r="K173" s="336"/>
      <c r="L173" s="282"/>
    </row>
    <row r="174" spans="1:12" s="43" customFormat="1" ht="23.25" customHeight="1" x14ac:dyDescent="0.15">
      <c r="A174" s="15"/>
      <c r="B174" s="21"/>
      <c r="C174" s="21"/>
      <c r="D174" s="356"/>
      <c r="E174" s="356"/>
      <c r="F174" s="588"/>
      <c r="G174" s="589"/>
      <c r="H174" s="537" t="s">
        <v>158</v>
      </c>
      <c r="I174" s="542" t="s">
        <v>84</v>
      </c>
      <c r="J174" s="577" t="s">
        <v>322</v>
      </c>
      <c r="K174" s="336">
        <v>3360000</v>
      </c>
      <c r="L174" s="282"/>
    </row>
    <row r="175" spans="1:12" s="43" customFormat="1" ht="23.25" customHeight="1" x14ac:dyDescent="0.15">
      <c r="A175" s="15"/>
      <c r="B175" s="21"/>
      <c r="C175" s="21"/>
      <c r="D175" s="356"/>
      <c r="E175" s="356"/>
      <c r="F175" s="588"/>
      <c r="G175" s="589"/>
      <c r="H175" s="537"/>
      <c r="I175" s="542" t="s">
        <v>159</v>
      </c>
      <c r="J175" s="577" t="s">
        <v>325</v>
      </c>
      <c r="K175" s="336">
        <v>171720</v>
      </c>
      <c r="L175" s="282"/>
    </row>
    <row r="176" spans="1:12" s="43" customFormat="1" ht="23.25" customHeight="1" x14ac:dyDescent="0.15">
      <c r="A176" s="15"/>
      <c r="B176" s="21"/>
      <c r="C176" s="21"/>
      <c r="D176" s="356"/>
      <c r="E176" s="356"/>
      <c r="F176" s="588"/>
      <c r="G176" s="589"/>
      <c r="H176" s="537"/>
      <c r="I176" s="542" t="s">
        <v>89</v>
      </c>
      <c r="J176" s="577" t="s">
        <v>219</v>
      </c>
      <c r="K176" s="336">
        <v>50000</v>
      </c>
      <c r="L176" s="282"/>
    </row>
    <row r="177" spans="1:12" s="43" customFormat="1" ht="23.25" customHeight="1" x14ac:dyDescent="0.15">
      <c r="A177" s="15"/>
      <c r="B177" s="21"/>
      <c r="C177" s="21"/>
      <c r="D177" s="346"/>
      <c r="E177" s="346"/>
      <c r="F177" s="588"/>
      <c r="G177" s="589"/>
      <c r="H177" s="538" t="s">
        <v>160</v>
      </c>
      <c r="I177" s="546" t="s">
        <v>160</v>
      </c>
      <c r="J177" s="586" t="s">
        <v>323</v>
      </c>
      <c r="K177" s="540">
        <v>500000</v>
      </c>
      <c r="L177" s="282"/>
    </row>
    <row r="178" spans="1:12" s="43" customFormat="1" ht="23.25" customHeight="1" x14ac:dyDescent="0.15">
      <c r="A178" s="15"/>
      <c r="B178" s="21"/>
      <c r="C178" s="165" t="s">
        <v>96</v>
      </c>
      <c r="D178" s="48">
        <v>60100000</v>
      </c>
      <c r="E178" s="507">
        <v>63576000</v>
      </c>
      <c r="F178" s="511">
        <f t="shared" ref="F178" si="33">E178-D178</f>
        <v>3476000</v>
      </c>
      <c r="G178" s="564">
        <f t="shared" ref="G178" si="34">(E178-D178)/D178</f>
        <v>5.7836938435940101E-2</v>
      </c>
      <c r="H178" s="537" t="s">
        <v>220</v>
      </c>
      <c r="I178" s="590" t="s">
        <v>329</v>
      </c>
      <c r="J178" s="591" t="s">
        <v>598</v>
      </c>
      <c r="K178" s="592">
        <v>25187760</v>
      </c>
      <c r="L178" s="282"/>
    </row>
    <row r="179" spans="1:12" s="43" customFormat="1" ht="23.25" customHeight="1" x14ac:dyDescent="0.15">
      <c r="A179" s="15"/>
      <c r="B179" s="21"/>
      <c r="C179" s="47"/>
      <c r="D179" s="346"/>
      <c r="E179" s="346"/>
      <c r="F179" s="588"/>
      <c r="G179" s="589"/>
      <c r="H179" s="537"/>
      <c r="I179" s="590"/>
      <c r="J179" s="591" t="s">
        <v>599</v>
      </c>
      <c r="K179" s="592">
        <v>24570000</v>
      </c>
      <c r="L179" s="282"/>
    </row>
    <row r="180" spans="1:12" s="43" customFormat="1" ht="23.25" customHeight="1" x14ac:dyDescent="0.15">
      <c r="A180" s="15"/>
      <c r="B180" s="21"/>
      <c r="C180" s="47"/>
      <c r="D180" s="346"/>
      <c r="E180" s="346"/>
      <c r="F180" s="588"/>
      <c r="G180" s="589"/>
      <c r="H180" s="537"/>
      <c r="I180" s="590" t="s">
        <v>161</v>
      </c>
      <c r="J180" s="591" t="s">
        <v>600</v>
      </c>
      <c r="K180" s="592">
        <v>2602320</v>
      </c>
      <c r="L180" s="282"/>
    </row>
    <row r="181" spans="1:12" s="43" customFormat="1" ht="30.75" customHeight="1" x14ac:dyDescent="0.15">
      <c r="A181" s="15"/>
      <c r="B181" s="21"/>
      <c r="C181" s="47"/>
      <c r="D181" s="346"/>
      <c r="E181" s="346"/>
      <c r="F181" s="588"/>
      <c r="G181" s="589"/>
      <c r="H181" s="250"/>
      <c r="I181" s="590"/>
      <c r="J181" s="591" t="s">
        <v>601</v>
      </c>
      <c r="K181" s="592">
        <v>2385840</v>
      </c>
      <c r="L181" s="851"/>
    </row>
    <row r="182" spans="1:12" s="43" customFormat="1" ht="23.25" customHeight="1" x14ac:dyDescent="0.15">
      <c r="A182" s="15"/>
      <c r="B182" s="21"/>
      <c r="C182" s="47"/>
      <c r="D182" s="346"/>
      <c r="E182" s="346"/>
      <c r="F182" s="588"/>
      <c r="G182" s="589"/>
      <c r="H182" s="250"/>
      <c r="I182" s="590" t="s">
        <v>162</v>
      </c>
      <c r="J182" s="591" t="s">
        <v>602</v>
      </c>
      <c r="K182" s="592">
        <v>3044160</v>
      </c>
      <c r="L182" s="851"/>
    </row>
    <row r="183" spans="1:12" s="43" customFormat="1" ht="23.25" customHeight="1" x14ac:dyDescent="0.15">
      <c r="A183" s="15"/>
      <c r="B183" s="21"/>
      <c r="C183" s="47"/>
      <c r="D183" s="346"/>
      <c r="E183" s="346"/>
      <c r="F183" s="588"/>
      <c r="G183" s="589"/>
      <c r="H183" s="250"/>
      <c r="I183" s="590"/>
      <c r="J183" s="591" t="s">
        <v>603</v>
      </c>
      <c r="K183" s="592">
        <v>2900160</v>
      </c>
      <c r="L183" s="282"/>
    </row>
    <row r="184" spans="1:12" s="43" customFormat="1" ht="23.25" customHeight="1" x14ac:dyDescent="0.15">
      <c r="A184" s="15"/>
      <c r="B184" s="21"/>
      <c r="C184" s="47"/>
      <c r="D184" s="346"/>
      <c r="E184" s="346"/>
      <c r="F184" s="588"/>
      <c r="G184" s="589"/>
      <c r="H184" s="250"/>
      <c r="I184" s="593" t="s">
        <v>221</v>
      </c>
      <c r="J184" s="591" t="s">
        <v>604</v>
      </c>
      <c r="K184" s="592">
        <v>1440000</v>
      </c>
      <c r="L184" s="282"/>
    </row>
    <row r="185" spans="1:12" s="43" customFormat="1" ht="23.25" customHeight="1" x14ac:dyDescent="0.15">
      <c r="A185" s="15"/>
      <c r="B185" s="21"/>
      <c r="C185" s="47"/>
      <c r="D185" s="346"/>
      <c r="E185" s="346"/>
      <c r="F185" s="588"/>
      <c r="G185" s="589"/>
      <c r="H185" s="250"/>
      <c r="I185" s="593" t="s">
        <v>222</v>
      </c>
      <c r="J185" s="591" t="s">
        <v>605</v>
      </c>
      <c r="K185" s="592">
        <v>485760</v>
      </c>
      <c r="L185" s="282"/>
    </row>
    <row r="186" spans="1:12" s="43" customFormat="1" ht="23.25" customHeight="1" x14ac:dyDescent="0.15">
      <c r="A186" s="15"/>
      <c r="B186" s="21"/>
      <c r="C186" s="47"/>
      <c r="D186" s="346"/>
      <c r="E186" s="346"/>
      <c r="F186" s="588"/>
      <c r="G186" s="589"/>
      <c r="H186" s="250"/>
      <c r="I186" s="593" t="s">
        <v>330</v>
      </c>
      <c r="J186" s="591" t="s">
        <v>606</v>
      </c>
      <c r="K186" s="592">
        <v>360000</v>
      </c>
      <c r="L186" s="282"/>
    </row>
    <row r="187" spans="1:12" s="43" customFormat="1" ht="23.25" customHeight="1" x14ac:dyDescent="0.15">
      <c r="A187" s="15"/>
      <c r="B187" s="21"/>
      <c r="C187" s="47"/>
      <c r="D187" s="345"/>
      <c r="E187" s="345"/>
      <c r="F187" s="594"/>
      <c r="G187" s="595"/>
      <c r="H187" s="596"/>
      <c r="I187" s="597" t="s">
        <v>331</v>
      </c>
      <c r="J187" s="591" t="s">
        <v>607</v>
      </c>
      <c r="K187" s="592">
        <v>600000</v>
      </c>
      <c r="L187" s="282"/>
    </row>
    <row r="188" spans="1:12" s="43" customFormat="1" ht="23.25" customHeight="1" x14ac:dyDescent="0.15">
      <c r="A188" s="15"/>
      <c r="B188" s="21"/>
      <c r="C188" s="48" t="s">
        <v>197</v>
      </c>
      <c r="D188" s="59">
        <v>32780000</v>
      </c>
      <c r="E188" s="59">
        <v>34476000</v>
      </c>
      <c r="F188" s="230">
        <f t="shared" ref="F188" si="35">E188-D188</f>
        <v>1696000</v>
      </c>
      <c r="G188" s="163">
        <f t="shared" ref="G188" si="36">(E188-D188)/D188</f>
        <v>5.1738865161683953E-2</v>
      </c>
      <c r="H188" s="140" t="s">
        <v>22</v>
      </c>
      <c r="I188" s="319" t="s">
        <v>7</v>
      </c>
      <c r="J188" s="654" t="s">
        <v>617</v>
      </c>
      <c r="K188" s="123">
        <v>2272860</v>
      </c>
      <c r="L188" s="282"/>
    </row>
    <row r="189" spans="1:12" s="43" customFormat="1" ht="23.25" customHeight="1" x14ac:dyDescent="0.15">
      <c r="A189" s="15"/>
      <c r="B189" s="21"/>
      <c r="C189" s="238"/>
      <c r="D189" s="60"/>
      <c r="E189" s="60"/>
      <c r="F189" s="60"/>
      <c r="G189" s="240"/>
      <c r="H189" s="140"/>
      <c r="I189" s="320"/>
      <c r="J189" s="317" t="s">
        <v>618</v>
      </c>
      <c r="K189" s="124">
        <v>26067360</v>
      </c>
      <c r="L189" s="282"/>
    </row>
    <row r="190" spans="1:12" s="43" customFormat="1" ht="23.25" customHeight="1" x14ac:dyDescent="0.15">
      <c r="A190" s="15"/>
      <c r="B190" s="21"/>
      <c r="C190" s="238"/>
      <c r="D190" s="47"/>
      <c r="E190" s="47"/>
      <c r="F190" s="47"/>
      <c r="G190" s="241"/>
      <c r="H190" s="140"/>
      <c r="I190" s="320" t="s">
        <v>165</v>
      </c>
      <c r="J190" s="317" t="s">
        <v>619</v>
      </c>
      <c r="K190" s="124">
        <v>3397170</v>
      </c>
      <c r="L190" s="282"/>
    </row>
    <row r="191" spans="1:12" s="43" customFormat="1" ht="23.25" customHeight="1" x14ac:dyDescent="0.15">
      <c r="A191" s="15"/>
      <c r="B191" s="21"/>
      <c r="C191" s="238"/>
      <c r="D191" s="47"/>
      <c r="E191" s="47"/>
      <c r="F191" s="47"/>
      <c r="G191" s="241"/>
      <c r="H191" s="140"/>
      <c r="I191" s="320" t="s">
        <v>163</v>
      </c>
      <c r="J191" s="317" t="s">
        <v>620</v>
      </c>
      <c r="K191" s="124">
        <v>314850</v>
      </c>
      <c r="L191" s="282"/>
    </row>
    <row r="192" spans="1:12" s="43" customFormat="1" ht="23.25" customHeight="1" x14ac:dyDescent="0.15">
      <c r="A192" s="15"/>
      <c r="B192" s="21"/>
      <c r="C192" s="238"/>
      <c r="D192" s="59"/>
      <c r="E192" s="59"/>
      <c r="F192" s="59"/>
      <c r="G192" s="241"/>
      <c r="H192" s="314"/>
      <c r="I192" s="321"/>
      <c r="J192" s="655" t="s">
        <v>647</v>
      </c>
      <c r="K192" s="125">
        <v>2423760</v>
      </c>
      <c r="L192" s="282"/>
    </row>
    <row r="193" spans="1:13" s="43" customFormat="1" ht="23.25" customHeight="1" x14ac:dyDescent="0.15">
      <c r="A193" s="15"/>
      <c r="B193" s="21"/>
      <c r="C193" s="165" t="s">
        <v>98</v>
      </c>
      <c r="D193" s="48">
        <v>11000000</v>
      </c>
      <c r="E193" s="48">
        <v>13250000</v>
      </c>
      <c r="F193" s="227">
        <f t="shared" ref="F193" si="37">E193-D193</f>
        <v>2250000</v>
      </c>
      <c r="G193" s="152">
        <f t="shared" ref="G193" si="38">(E193-D193)/D193</f>
        <v>0.20454545454545456</v>
      </c>
      <c r="H193" s="155" t="s">
        <v>250</v>
      </c>
      <c r="I193" s="322" t="s">
        <v>522</v>
      </c>
      <c r="J193" s="257" t="s">
        <v>569</v>
      </c>
      <c r="K193" s="674">
        <v>2000000</v>
      </c>
      <c r="L193" s="282"/>
    </row>
    <row r="194" spans="1:13" s="43" customFormat="1" ht="23.25" customHeight="1" x14ac:dyDescent="0.15">
      <c r="A194" s="15"/>
      <c r="B194" s="21"/>
      <c r="C194" s="47"/>
      <c r="D194" s="47"/>
      <c r="E194" s="47"/>
      <c r="F194" s="225"/>
      <c r="G194" s="149"/>
      <c r="H194" s="155"/>
      <c r="I194" s="675"/>
      <c r="J194" s="257" t="s">
        <v>570</v>
      </c>
      <c r="K194" s="674">
        <v>1000000</v>
      </c>
      <c r="L194" s="282"/>
    </row>
    <row r="195" spans="1:13" s="43" customFormat="1" ht="23.25" customHeight="1" x14ac:dyDescent="0.15">
      <c r="A195" s="15"/>
      <c r="B195" s="21"/>
      <c r="C195" s="47"/>
      <c r="D195" s="47"/>
      <c r="E195" s="47"/>
      <c r="F195" s="225"/>
      <c r="G195" s="149"/>
      <c r="H195" s="155"/>
      <c r="I195" s="322"/>
      <c r="J195" s="257" t="s">
        <v>571</v>
      </c>
      <c r="K195" s="674">
        <v>200000</v>
      </c>
      <c r="L195" s="282"/>
    </row>
    <row r="196" spans="1:13" s="43" customFormat="1" ht="23.25" customHeight="1" x14ac:dyDescent="0.15">
      <c r="A196" s="15"/>
      <c r="B196" s="21"/>
      <c r="C196" s="47"/>
      <c r="D196" s="47"/>
      <c r="E196" s="47"/>
      <c r="F196" s="225"/>
      <c r="G196" s="149"/>
      <c r="H196" s="155"/>
      <c r="I196" s="322"/>
      <c r="J196" s="257" t="s">
        <v>523</v>
      </c>
      <c r="K196" s="674">
        <v>200000</v>
      </c>
      <c r="L196" s="282"/>
    </row>
    <row r="197" spans="1:13" s="43" customFormat="1" ht="23.25" customHeight="1" x14ac:dyDescent="0.15">
      <c r="A197" s="15"/>
      <c r="B197" s="21"/>
      <c r="C197" s="47"/>
      <c r="D197" s="47"/>
      <c r="E197" s="47"/>
      <c r="F197" s="225"/>
      <c r="G197" s="149"/>
      <c r="H197" s="155"/>
      <c r="I197" s="322" t="s">
        <v>524</v>
      </c>
      <c r="J197" s="257" t="s">
        <v>572</v>
      </c>
      <c r="K197" s="674">
        <v>1500000</v>
      </c>
      <c r="L197" s="282"/>
    </row>
    <row r="198" spans="1:13" s="43" customFormat="1" ht="23.25" hidden="1" customHeight="1" x14ac:dyDescent="0.15">
      <c r="A198" s="15"/>
      <c r="B198" s="21"/>
      <c r="C198" s="47"/>
      <c r="D198" s="47"/>
      <c r="E198" s="47"/>
      <c r="F198" s="225"/>
      <c r="G198" s="149"/>
      <c r="H198" s="155" t="s">
        <v>250</v>
      </c>
      <c r="I198" s="322" t="s">
        <v>524</v>
      </c>
      <c r="J198" s="257" t="s">
        <v>525</v>
      </c>
      <c r="K198" s="674">
        <v>1500000</v>
      </c>
      <c r="L198" s="282"/>
    </row>
    <row r="199" spans="1:13" s="43" customFormat="1" ht="23.25" customHeight="1" x14ac:dyDescent="0.15">
      <c r="A199" s="15"/>
      <c r="B199" s="21"/>
      <c r="C199" s="47"/>
      <c r="D199" s="47"/>
      <c r="E199" s="47"/>
      <c r="F199" s="225"/>
      <c r="G199" s="149"/>
      <c r="H199" s="155"/>
      <c r="I199" s="322"/>
      <c r="J199" s="257" t="s">
        <v>573</v>
      </c>
      <c r="K199" s="674">
        <v>3000000</v>
      </c>
      <c r="L199" s="282"/>
    </row>
    <row r="200" spans="1:13" s="43" customFormat="1" ht="23.25" customHeight="1" x14ac:dyDescent="0.15">
      <c r="A200" s="15"/>
      <c r="B200" s="21"/>
      <c r="C200" s="47"/>
      <c r="D200" s="47"/>
      <c r="E200" s="47"/>
      <c r="F200" s="225"/>
      <c r="G200" s="149"/>
      <c r="H200" s="155"/>
      <c r="I200" s="322"/>
      <c r="J200" s="257" t="s">
        <v>526</v>
      </c>
      <c r="K200" s="674">
        <v>300000</v>
      </c>
      <c r="L200" s="282"/>
    </row>
    <row r="201" spans="1:13" s="43" customFormat="1" ht="23.25" customHeight="1" x14ac:dyDescent="0.15">
      <c r="A201" s="15"/>
      <c r="B201" s="21"/>
      <c r="C201" s="47"/>
      <c r="D201" s="47"/>
      <c r="E201" s="47"/>
      <c r="F201" s="225"/>
      <c r="G201" s="149"/>
      <c r="H201" s="155"/>
      <c r="I201" s="322"/>
      <c r="J201" s="257" t="s">
        <v>541</v>
      </c>
      <c r="K201" s="674">
        <v>150000</v>
      </c>
      <c r="L201" s="282"/>
    </row>
    <row r="202" spans="1:13" s="304" customFormat="1" ht="23.25" customHeight="1" x14ac:dyDescent="0.15">
      <c r="A202" s="303"/>
      <c r="B202" s="21"/>
      <c r="C202" s="47"/>
      <c r="D202" s="47"/>
      <c r="E202" s="47"/>
      <c r="F202" s="225"/>
      <c r="G202" s="149"/>
      <c r="H202" s="155"/>
      <c r="I202" s="322" t="s">
        <v>527</v>
      </c>
      <c r="J202" s="257" t="s">
        <v>542</v>
      </c>
      <c r="K202" s="674">
        <v>2600000</v>
      </c>
      <c r="L202" s="307"/>
    </row>
    <row r="203" spans="1:13" s="304" customFormat="1" ht="23.25" customHeight="1" x14ac:dyDescent="0.15">
      <c r="A203" s="303"/>
      <c r="B203" s="21"/>
      <c r="C203" s="47"/>
      <c r="D203" s="47"/>
      <c r="E203" s="47"/>
      <c r="F203" s="225"/>
      <c r="G203" s="149"/>
      <c r="H203" s="155"/>
      <c r="I203" s="322"/>
      <c r="J203" s="257" t="s">
        <v>528</v>
      </c>
      <c r="K203" s="674">
        <v>500000</v>
      </c>
      <c r="L203" s="307"/>
    </row>
    <row r="204" spans="1:13" s="304" customFormat="1" ht="23.25" customHeight="1" x14ac:dyDescent="0.15">
      <c r="A204" s="303"/>
      <c r="B204" s="21"/>
      <c r="C204" s="47"/>
      <c r="D204" s="47"/>
      <c r="E204" s="47"/>
      <c r="F204" s="225"/>
      <c r="G204" s="149"/>
      <c r="H204" s="155"/>
      <c r="I204" s="322"/>
      <c r="J204" s="257" t="s">
        <v>574</v>
      </c>
      <c r="K204" s="674">
        <v>1500000</v>
      </c>
      <c r="L204" s="307"/>
    </row>
    <row r="205" spans="1:13" s="304" customFormat="1" ht="23.25" customHeight="1" x14ac:dyDescent="0.15">
      <c r="A205" s="303"/>
      <c r="B205" s="21"/>
      <c r="C205" s="47"/>
      <c r="D205" s="47"/>
      <c r="E205" s="47"/>
      <c r="F205" s="225"/>
      <c r="G205" s="149"/>
      <c r="H205" s="155"/>
      <c r="I205" s="322"/>
      <c r="J205" s="257" t="s">
        <v>575</v>
      </c>
      <c r="K205" s="674">
        <v>300000</v>
      </c>
      <c r="L205" s="307"/>
    </row>
    <row r="206" spans="1:13" s="304" customFormat="1" ht="23.25" customHeight="1" x14ac:dyDescent="0.15">
      <c r="A206" s="303"/>
      <c r="B206" s="21"/>
      <c r="C206" s="47"/>
      <c r="D206" s="47"/>
      <c r="E206" s="47"/>
      <c r="F206" s="225"/>
      <c r="G206" s="149"/>
      <c r="H206" s="155"/>
      <c r="I206" s="598"/>
      <c r="J206" s="358"/>
      <c r="K206" s="351"/>
      <c r="L206" s="307"/>
    </row>
    <row r="207" spans="1:13" s="43" customFormat="1" ht="27" customHeight="1" x14ac:dyDescent="0.15">
      <c r="A207" s="15"/>
      <c r="B207" s="21"/>
      <c r="C207" s="309" t="s">
        <v>99</v>
      </c>
      <c r="D207" s="48">
        <v>13400000</v>
      </c>
      <c r="E207" s="48">
        <v>19000000</v>
      </c>
      <c r="F207" s="227">
        <f t="shared" ref="F207:F233" si="39">E207-D207</f>
        <v>5600000</v>
      </c>
      <c r="G207" s="156">
        <f>(E207-D207)/D207</f>
        <v>0.41791044776119401</v>
      </c>
      <c r="H207" s="599" t="s">
        <v>399</v>
      </c>
      <c r="I207" s="600" t="s">
        <v>396</v>
      </c>
      <c r="J207" s="601" t="s">
        <v>401</v>
      </c>
      <c r="K207" s="602">
        <v>330000</v>
      </c>
      <c r="L207" s="853"/>
    </row>
    <row r="208" spans="1:13" customFormat="1" ht="23.25" customHeight="1" x14ac:dyDescent="0.15">
      <c r="A208" s="189"/>
      <c r="B208" s="174"/>
      <c r="C208" s="254"/>
      <c r="D208" s="232"/>
      <c r="E208" s="232"/>
      <c r="F208" s="456"/>
      <c r="G208" s="457"/>
      <c r="H208" s="155"/>
      <c r="I208" s="322"/>
      <c r="J208" s="480" t="s">
        <v>402</v>
      </c>
      <c r="K208" s="458">
        <v>132000</v>
      </c>
      <c r="L208" s="853"/>
      <c r="M208" s="304"/>
    </row>
    <row r="209" spans="1:13" customFormat="1" ht="23.25" customHeight="1" x14ac:dyDescent="0.15">
      <c r="A209" s="189"/>
      <c r="B209" s="174"/>
      <c r="C209" s="232"/>
      <c r="D209" s="232"/>
      <c r="E209" s="232"/>
      <c r="F209" s="456"/>
      <c r="G209" s="457"/>
      <c r="H209" s="155"/>
      <c r="I209" s="322"/>
      <c r="J209" s="257" t="s">
        <v>403</v>
      </c>
      <c r="K209" s="458">
        <v>176000</v>
      </c>
      <c r="L209" s="853"/>
      <c r="M209" s="304"/>
    </row>
    <row r="210" spans="1:13" customFormat="1" ht="23.25" customHeight="1" x14ac:dyDescent="0.15">
      <c r="A210" s="189"/>
      <c r="B210" s="174"/>
      <c r="C210" s="232"/>
      <c r="D210" s="232"/>
      <c r="E210" s="232"/>
      <c r="F210" s="456"/>
      <c r="G210" s="457"/>
      <c r="H210" s="155"/>
      <c r="I210" s="322"/>
      <c r="J210" s="480" t="s">
        <v>404</v>
      </c>
      <c r="K210" s="458">
        <v>22000</v>
      </c>
      <c r="L210" s="853"/>
      <c r="M210" s="304"/>
    </row>
    <row r="211" spans="1:13" customFormat="1" ht="23.25" customHeight="1" x14ac:dyDescent="0.15">
      <c r="A211" s="189"/>
      <c r="B211" s="174"/>
      <c r="C211" s="232"/>
      <c r="D211" s="232"/>
      <c r="E211" s="232"/>
      <c r="F211" s="456"/>
      <c r="G211" s="457"/>
      <c r="H211" s="155"/>
      <c r="I211" s="322"/>
      <c r="J211" s="480" t="s">
        <v>405</v>
      </c>
      <c r="K211" s="458">
        <v>22000</v>
      </c>
      <c r="L211" s="853"/>
      <c r="M211" s="304"/>
    </row>
    <row r="212" spans="1:13" customFormat="1" ht="23.25" customHeight="1" x14ac:dyDescent="0.15">
      <c r="A212" s="189"/>
      <c r="B212" s="174"/>
      <c r="C212" s="232"/>
      <c r="D212" s="232"/>
      <c r="E212" s="232"/>
      <c r="F212" s="456"/>
      <c r="G212" s="457"/>
      <c r="H212" s="155"/>
      <c r="I212" s="322"/>
      <c r="J212" s="257" t="s">
        <v>406</v>
      </c>
      <c r="K212" s="458">
        <v>800000</v>
      </c>
      <c r="L212" s="853"/>
      <c r="M212" s="304"/>
    </row>
    <row r="213" spans="1:13" customFormat="1" ht="23.25" customHeight="1" x14ac:dyDescent="0.15">
      <c r="A213" s="189"/>
      <c r="B213" s="174"/>
      <c r="C213" s="232"/>
      <c r="D213" s="232"/>
      <c r="E213" s="232"/>
      <c r="F213" s="456"/>
      <c r="G213" s="457"/>
      <c r="H213" s="155"/>
      <c r="I213" s="322"/>
      <c r="J213" s="257" t="s">
        <v>407</v>
      </c>
      <c r="K213" s="458">
        <v>120000</v>
      </c>
      <c r="L213" s="853"/>
      <c r="M213" s="304"/>
    </row>
    <row r="214" spans="1:13" customFormat="1" ht="23.25" customHeight="1" x14ac:dyDescent="0.15">
      <c r="A214" s="189"/>
      <c r="B214" s="174"/>
      <c r="C214" s="232"/>
      <c r="D214" s="232"/>
      <c r="E214" s="232"/>
      <c r="F214" s="456"/>
      <c r="G214" s="457"/>
      <c r="H214" s="155"/>
      <c r="I214" s="322"/>
      <c r="J214" s="257" t="s">
        <v>408</v>
      </c>
      <c r="K214" s="458">
        <v>150000</v>
      </c>
      <c r="L214" s="853"/>
      <c r="M214" s="304"/>
    </row>
    <row r="215" spans="1:13" customFormat="1" ht="23.25" customHeight="1" x14ac:dyDescent="0.15">
      <c r="A215" s="189"/>
      <c r="B215" s="174"/>
      <c r="C215" s="232"/>
      <c r="D215" s="232"/>
      <c r="E215" s="232"/>
      <c r="F215" s="456"/>
      <c r="G215" s="457"/>
      <c r="H215" s="155"/>
      <c r="I215" s="322" t="s">
        <v>409</v>
      </c>
      <c r="J215" s="480" t="s">
        <v>410</v>
      </c>
      <c r="K215" s="458">
        <v>1000000</v>
      </c>
      <c r="L215" s="853"/>
      <c r="M215" s="304"/>
    </row>
    <row r="216" spans="1:13" customFormat="1" ht="23.25" customHeight="1" x14ac:dyDescent="0.15">
      <c r="A216" s="189"/>
      <c r="B216" s="174"/>
      <c r="C216" s="232"/>
      <c r="D216" s="232"/>
      <c r="E216" s="232"/>
      <c r="F216" s="456"/>
      <c r="G216" s="457"/>
      <c r="H216" s="155"/>
      <c r="I216" s="322"/>
      <c r="J216" s="480" t="s">
        <v>411</v>
      </c>
      <c r="K216" s="458">
        <v>500000</v>
      </c>
      <c r="L216" s="853"/>
      <c r="M216" s="304"/>
    </row>
    <row r="217" spans="1:13" customFormat="1" ht="23.25" customHeight="1" x14ac:dyDescent="0.15">
      <c r="A217" s="189"/>
      <c r="B217" s="174"/>
      <c r="C217" s="232"/>
      <c r="D217" s="232"/>
      <c r="E217" s="232"/>
      <c r="F217" s="456"/>
      <c r="G217" s="457"/>
      <c r="H217" s="155"/>
      <c r="I217" s="322"/>
      <c r="J217" s="480" t="s">
        <v>412</v>
      </c>
      <c r="K217" s="458">
        <v>400000</v>
      </c>
      <c r="L217" s="853"/>
      <c r="M217" s="304"/>
    </row>
    <row r="218" spans="1:13" customFormat="1" ht="23.25" customHeight="1" x14ac:dyDescent="0.15">
      <c r="A218" s="189"/>
      <c r="B218" s="174"/>
      <c r="C218" s="232"/>
      <c r="D218" s="232"/>
      <c r="E218" s="232"/>
      <c r="F218" s="456"/>
      <c r="G218" s="457"/>
      <c r="H218" s="155"/>
      <c r="I218" s="322"/>
      <c r="J218" s="480" t="s">
        <v>413</v>
      </c>
      <c r="K218" s="458">
        <v>440000</v>
      </c>
      <c r="L218" s="853"/>
      <c r="M218" s="304"/>
    </row>
    <row r="219" spans="1:13" customFormat="1" ht="23.25" customHeight="1" x14ac:dyDescent="0.15">
      <c r="A219" s="189"/>
      <c r="B219" s="174"/>
      <c r="C219" s="232"/>
      <c r="D219" s="232"/>
      <c r="E219" s="232"/>
      <c r="F219" s="456"/>
      <c r="G219" s="457"/>
      <c r="H219" s="155"/>
      <c r="I219" s="322"/>
      <c r="J219" s="480" t="s">
        <v>414</v>
      </c>
      <c r="K219" s="458">
        <v>500000</v>
      </c>
      <c r="L219" s="853"/>
      <c r="M219" s="304"/>
    </row>
    <row r="220" spans="1:13" customFormat="1" ht="23.25" customHeight="1" x14ac:dyDescent="0.15">
      <c r="A220" s="189"/>
      <c r="B220" s="174"/>
      <c r="C220" s="232"/>
      <c r="D220" s="232"/>
      <c r="E220" s="232"/>
      <c r="F220" s="456"/>
      <c r="G220" s="457"/>
      <c r="H220" s="155"/>
      <c r="I220" s="322"/>
      <c r="J220" s="480" t="s">
        <v>415</v>
      </c>
      <c r="K220" s="458">
        <v>100000</v>
      </c>
      <c r="L220" s="853"/>
      <c r="M220" s="304"/>
    </row>
    <row r="221" spans="1:13" customFormat="1" ht="23.25" customHeight="1" x14ac:dyDescent="0.15">
      <c r="A221" s="189"/>
      <c r="B221" s="174"/>
      <c r="C221" s="232"/>
      <c r="D221" s="232"/>
      <c r="E221" s="232"/>
      <c r="F221" s="456"/>
      <c r="G221" s="457"/>
      <c r="H221" s="155"/>
      <c r="I221" s="322"/>
      <c r="J221" s="480" t="s">
        <v>416</v>
      </c>
      <c r="K221" s="458">
        <v>200000</v>
      </c>
      <c r="L221" s="853"/>
      <c r="M221" s="304"/>
    </row>
    <row r="222" spans="1:13" customFormat="1" ht="23.25" customHeight="1" x14ac:dyDescent="0.15">
      <c r="A222" s="189"/>
      <c r="B222" s="174"/>
      <c r="C222" s="232"/>
      <c r="D222" s="232"/>
      <c r="E222" s="232"/>
      <c r="F222" s="456"/>
      <c r="G222" s="457"/>
      <c r="H222" s="155"/>
      <c r="I222" s="322"/>
      <c r="J222" s="480" t="s">
        <v>417</v>
      </c>
      <c r="K222" s="458">
        <v>440000</v>
      </c>
      <c r="L222" s="853"/>
      <c r="M222" s="304"/>
    </row>
    <row r="223" spans="1:13" customFormat="1" ht="23.25" customHeight="1" x14ac:dyDescent="0.15">
      <c r="A223" s="189"/>
      <c r="B223" s="174"/>
      <c r="C223" s="232"/>
      <c r="D223" s="232"/>
      <c r="E223" s="232"/>
      <c r="F223" s="456"/>
      <c r="G223" s="457"/>
      <c r="H223" s="155"/>
      <c r="I223" s="322"/>
      <c r="J223" s="480" t="s">
        <v>418</v>
      </c>
      <c r="K223" s="458">
        <v>500000</v>
      </c>
      <c r="L223" s="853"/>
      <c r="M223" s="304"/>
    </row>
    <row r="224" spans="1:13" customFormat="1" ht="23.25" customHeight="1" x14ac:dyDescent="0.15">
      <c r="A224" s="189"/>
      <c r="B224" s="174"/>
      <c r="C224" s="232"/>
      <c r="D224" s="232"/>
      <c r="E224" s="232"/>
      <c r="F224" s="232"/>
      <c r="G224" s="461"/>
      <c r="H224" s="155"/>
      <c r="I224" s="322"/>
      <c r="J224" s="480" t="s">
        <v>419</v>
      </c>
      <c r="K224" s="458">
        <v>400000</v>
      </c>
      <c r="L224" s="853"/>
      <c r="M224" s="304"/>
    </row>
    <row r="225" spans="1:39" customFormat="1" ht="23.25" customHeight="1" x14ac:dyDescent="0.15">
      <c r="A225" s="189"/>
      <c r="B225" s="174"/>
      <c r="C225" s="232"/>
      <c r="D225" s="232"/>
      <c r="E225" s="232"/>
      <c r="F225" s="232"/>
      <c r="G225" s="461"/>
      <c r="H225" s="155"/>
      <c r="I225" s="322"/>
      <c r="J225" s="480" t="s">
        <v>420</v>
      </c>
      <c r="K225" s="481">
        <v>4000000</v>
      </c>
      <c r="L225" s="853"/>
      <c r="M225" s="304"/>
    </row>
    <row r="226" spans="1:39" customFormat="1" ht="23.25" customHeight="1" x14ac:dyDescent="0.15">
      <c r="A226" s="189"/>
      <c r="B226" s="174"/>
      <c r="C226" s="232"/>
      <c r="D226" s="232"/>
      <c r="E226" s="232"/>
      <c r="F226" s="232"/>
      <c r="G226" s="461"/>
      <c r="H226" s="155"/>
      <c r="I226" s="322" t="s">
        <v>398</v>
      </c>
      <c r="J226" s="480" t="s">
        <v>421</v>
      </c>
      <c r="K226" s="481">
        <v>2000000</v>
      </c>
      <c r="L226" s="853"/>
      <c r="M226" s="304"/>
    </row>
    <row r="227" spans="1:39" customFormat="1" ht="23.25" customHeight="1" x14ac:dyDescent="0.15">
      <c r="A227" s="189"/>
      <c r="B227" s="174"/>
      <c r="C227" s="232"/>
      <c r="D227" s="232"/>
      <c r="E227" s="232"/>
      <c r="F227" s="232"/>
      <c r="G227" s="461"/>
      <c r="H227" s="155"/>
      <c r="I227" s="322"/>
      <c r="J227" s="480" t="s">
        <v>422</v>
      </c>
      <c r="K227" s="481">
        <v>2000000</v>
      </c>
      <c r="L227" s="853"/>
      <c r="M227" s="304"/>
    </row>
    <row r="228" spans="1:39" customFormat="1" ht="23.25" customHeight="1" x14ac:dyDescent="0.15">
      <c r="A228" s="189"/>
      <c r="B228" s="174"/>
      <c r="C228" s="232"/>
      <c r="D228" s="232"/>
      <c r="E228" s="232"/>
      <c r="F228" s="232"/>
      <c r="G228" s="461"/>
      <c r="H228" s="155"/>
      <c r="I228" s="322"/>
      <c r="J228" s="480" t="s">
        <v>423</v>
      </c>
      <c r="K228" s="481">
        <v>600000</v>
      </c>
      <c r="L228" s="853"/>
      <c r="M228" s="304"/>
    </row>
    <row r="229" spans="1:39" customFormat="1" ht="23.25" customHeight="1" x14ac:dyDescent="0.15">
      <c r="A229" s="189"/>
      <c r="B229" s="174"/>
      <c r="C229" s="232"/>
      <c r="D229" s="232"/>
      <c r="E229" s="232"/>
      <c r="F229" s="232"/>
      <c r="G229" s="461"/>
      <c r="H229" s="155"/>
      <c r="I229" s="322"/>
      <c r="J229" s="480" t="s">
        <v>424</v>
      </c>
      <c r="K229" s="481">
        <v>4000000</v>
      </c>
      <c r="L229" s="853"/>
      <c r="M229" s="304"/>
    </row>
    <row r="230" spans="1:39" customFormat="1" ht="23.25" customHeight="1" x14ac:dyDescent="0.15">
      <c r="A230" s="189"/>
      <c r="B230" s="174"/>
      <c r="C230" s="232"/>
      <c r="D230" s="233"/>
      <c r="E230" s="233"/>
      <c r="F230" s="459"/>
      <c r="G230" s="460"/>
      <c r="H230" s="166"/>
      <c r="I230" s="170"/>
      <c r="J230" s="258" t="s">
        <v>425</v>
      </c>
      <c r="K230" s="481">
        <v>168000</v>
      </c>
      <c r="L230" s="853"/>
      <c r="M230" s="304"/>
    </row>
    <row r="231" spans="1:39" s="43" customFormat="1" ht="23.25" customHeight="1" x14ac:dyDescent="0.15">
      <c r="A231" s="15"/>
      <c r="B231" s="21"/>
      <c r="C231" s="165" t="s">
        <v>100</v>
      </c>
      <c r="D231" s="253">
        <v>33540000</v>
      </c>
      <c r="E231" s="48">
        <v>29100000</v>
      </c>
      <c r="F231" s="230">
        <f t="shared" si="39"/>
        <v>-4440000</v>
      </c>
      <c r="G231" s="179">
        <f t="shared" ref="G231:G233" si="40">(E231-D231)/D231</f>
        <v>-0.13237924865831843</v>
      </c>
      <c r="H231" s="314" t="s">
        <v>198</v>
      </c>
      <c r="I231" s="323" t="s">
        <v>198</v>
      </c>
      <c r="J231" s="462" t="s">
        <v>530</v>
      </c>
      <c r="K231" s="463">
        <v>29100000</v>
      </c>
      <c r="L231" s="282"/>
    </row>
    <row r="232" spans="1:39" s="43" customFormat="1" ht="27" customHeight="1" x14ac:dyDescent="0.15">
      <c r="A232" s="15"/>
      <c r="B232" s="21"/>
      <c r="C232" s="80" t="s">
        <v>101</v>
      </c>
      <c r="D232" s="48">
        <v>15600000</v>
      </c>
      <c r="E232" s="48">
        <v>14400000</v>
      </c>
      <c r="F232" s="230">
        <f t="shared" si="39"/>
        <v>-1200000</v>
      </c>
      <c r="G232" s="179">
        <f t="shared" si="40"/>
        <v>-7.6923076923076927E-2</v>
      </c>
      <c r="H232" s="166" t="s">
        <v>179</v>
      </c>
      <c r="I232" s="164" t="s">
        <v>179</v>
      </c>
      <c r="J232" s="186" t="s">
        <v>529</v>
      </c>
      <c r="K232" s="324">
        <v>14400000</v>
      </c>
      <c r="L232" s="282"/>
    </row>
    <row r="233" spans="1:39" s="43" customFormat="1" ht="27" customHeight="1" x14ac:dyDescent="0.15">
      <c r="A233" s="15"/>
      <c r="B233" s="21"/>
      <c r="C233" s="464" t="s">
        <v>102</v>
      </c>
      <c r="D233" s="48">
        <v>30070000</v>
      </c>
      <c r="E233" s="507">
        <v>33943000</v>
      </c>
      <c r="F233" s="508">
        <f t="shared" si="39"/>
        <v>3873000</v>
      </c>
      <c r="G233" s="509">
        <f t="shared" si="40"/>
        <v>0.12879946790821417</v>
      </c>
      <c r="H233" s="565" t="s">
        <v>154</v>
      </c>
      <c r="I233" s="542" t="s">
        <v>155</v>
      </c>
      <c r="J233" s="603" t="s">
        <v>281</v>
      </c>
      <c r="K233" s="336">
        <v>24570000</v>
      </c>
      <c r="L233" s="282"/>
    </row>
    <row r="234" spans="1:39" s="43" customFormat="1" ht="23.25" customHeight="1" x14ac:dyDescent="0.15">
      <c r="A234" s="15"/>
      <c r="B234" s="21"/>
      <c r="C234" s="337"/>
      <c r="D234" s="346"/>
      <c r="E234" s="346"/>
      <c r="F234" s="354"/>
      <c r="G234" s="355"/>
      <c r="H234" s="537"/>
      <c r="I234" s="542" t="s">
        <v>164</v>
      </c>
      <c r="J234" s="603" t="s">
        <v>368</v>
      </c>
      <c r="K234" s="336">
        <v>2445840</v>
      </c>
      <c r="L234" s="282"/>
    </row>
    <row r="235" spans="1:39" s="43" customFormat="1" ht="23.25" customHeight="1" x14ac:dyDescent="0.15">
      <c r="A235" s="15"/>
      <c r="B235" s="21"/>
      <c r="C235" s="337"/>
      <c r="D235" s="346"/>
      <c r="E235" s="346"/>
      <c r="F235" s="354"/>
      <c r="G235" s="355"/>
      <c r="H235" s="537"/>
      <c r="I235" s="542" t="s">
        <v>165</v>
      </c>
      <c r="J235" s="603" t="s">
        <v>369</v>
      </c>
      <c r="K235" s="336">
        <v>2973120</v>
      </c>
      <c r="L235" s="282"/>
    </row>
    <row r="236" spans="1:39" s="43" customFormat="1" ht="23.25" customHeight="1" x14ac:dyDescent="0.15">
      <c r="A236" s="15"/>
      <c r="B236" s="21"/>
      <c r="C236" s="337"/>
      <c r="D236" s="346"/>
      <c r="E236" s="346"/>
      <c r="F236" s="354"/>
      <c r="G236" s="355"/>
      <c r="H236" s="537"/>
      <c r="I236" s="542" t="s">
        <v>159</v>
      </c>
      <c r="J236" s="603" t="s">
        <v>371</v>
      </c>
      <c r="K236" s="336">
        <v>54040</v>
      </c>
      <c r="L236" s="282"/>
    </row>
    <row r="237" spans="1:39" s="43" customFormat="1" ht="23.25" customHeight="1" x14ac:dyDescent="0.15">
      <c r="A237" s="15"/>
      <c r="B237" s="21"/>
      <c r="C237" s="337"/>
      <c r="D237" s="346"/>
      <c r="E237" s="346"/>
      <c r="F237" s="354"/>
      <c r="G237" s="355"/>
      <c r="H237" s="537"/>
      <c r="I237" s="542" t="s">
        <v>13</v>
      </c>
      <c r="J237" s="603" t="s">
        <v>370</v>
      </c>
      <c r="K237" s="336">
        <v>200000</v>
      </c>
      <c r="L237" s="282"/>
    </row>
    <row r="238" spans="1:39" s="304" customFormat="1" ht="23.25" customHeight="1" x14ac:dyDescent="0.15">
      <c r="A238" s="303"/>
      <c r="B238" s="21"/>
      <c r="C238" s="337"/>
      <c r="D238" s="346"/>
      <c r="E238" s="346"/>
      <c r="F238" s="354"/>
      <c r="G238" s="355"/>
      <c r="H238" s="537"/>
      <c r="I238" s="542" t="s">
        <v>621</v>
      </c>
      <c r="J238" s="603" t="s">
        <v>622</v>
      </c>
      <c r="K238" s="336">
        <v>1000000</v>
      </c>
      <c r="L238" s="307"/>
    </row>
    <row r="239" spans="1:39" s="63" customFormat="1" ht="30" customHeight="1" x14ac:dyDescent="0.15">
      <c r="A239" s="665"/>
      <c r="B239" s="25"/>
      <c r="C239" s="666"/>
      <c r="D239" s="345"/>
      <c r="E239" s="345"/>
      <c r="F239" s="667"/>
      <c r="G239" s="357"/>
      <c r="H239" s="596" t="s">
        <v>166</v>
      </c>
      <c r="I239" s="668"/>
      <c r="J239" s="531" t="s">
        <v>625</v>
      </c>
      <c r="K239" s="663">
        <v>1000000</v>
      </c>
      <c r="L239" s="307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</row>
    <row r="240" spans="1:39" s="43" customFormat="1" ht="32.25" customHeight="1" x14ac:dyDescent="0.15">
      <c r="A240" s="181"/>
      <c r="B240" s="21"/>
      <c r="C240" s="337"/>
      <c r="D240" s="346"/>
      <c r="E240" s="346"/>
      <c r="F240" s="354"/>
      <c r="G240" s="355"/>
      <c r="H240" s="250"/>
      <c r="I240" s="626" t="s">
        <v>623</v>
      </c>
      <c r="J240" s="627" t="s">
        <v>624</v>
      </c>
      <c r="K240" s="664">
        <v>1700000</v>
      </c>
      <c r="L240" s="307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</row>
    <row r="241" spans="1:40" s="198" customFormat="1" ht="30" customHeight="1" x14ac:dyDescent="0.15">
      <c r="A241" s="21"/>
      <c r="B241" s="21"/>
      <c r="C241" s="78" t="s">
        <v>243</v>
      </c>
      <c r="D241" s="48">
        <v>20000000</v>
      </c>
      <c r="E241" s="507">
        <v>20000000</v>
      </c>
      <c r="F241" s="511">
        <f t="shared" ref="F241" si="41">E241-D241</f>
        <v>0</v>
      </c>
      <c r="G241" s="657">
        <f t="shared" ref="G241" si="42">(E241-D241)/D241</f>
        <v>0</v>
      </c>
      <c r="H241" s="656" t="s">
        <v>3</v>
      </c>
      <c r="I241" s="518" t="s">
        <v>244</v>
      </c>
      <c r="J241" s="519" t="s">
        <v>576</v>
      </c>
      <c r="K241" s="659">
        <v>750000</v>
      </c>
      <c r="L241" s="307"/>
      <c r="M241" s="695"/>
      <c r="R241" s="694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695"/>
    </row>
    <row r="242" spans="1:40" s="196" customFormat="1" ht="27.75" customHeight="1" x14ac:dyDescent="0.15">
      <c r="A242" s="187"/>
      <c r="B242" s="21"/>
      <c r="C242" s="159"/>
      <c r="D242" s="47"/>
      <c r="E242" s="648"/>
      <c r="F242" s="649"/>
      <c r="G242" s="658"/>
      <c r="H242" s="537"/>
      <c r="I242" s="653"/>
      <c r="J242" s="566" t="s">
        <v>579</v>
      </c>
      <c r="K242" s="660">
        <v>15600000</v>
      </c>
      <c r="L242" s="307"/>
    </row>
    <row r="243" spans="1:40" s="196" customFormat="1" ht="27.75" customHeight="1" x14ac:dyDescent="0.15">
      <c r="A243" s="23"/>
      <c r="B243" s="21"/>
      <c r="C243" s="159"/>
      <c r="D243" s="47"/>
      <c r="E243" s="648"/>
      <c r="F243" s="649"/>
      <c r="G243" s="658"/>
      <c r="H243" s="537"/>
      <c r="I243" s="653"/>
      <c r="J243" s="566" t="s">
        <v>580</v>
      </c>
      <c r="K243" s="660">
        <v>2912000</v>
      </c>
      <c r="L243" s="307"/>
    </row>
    <row r="244" spans="1:40" s="196" customFormat="1" ht="27.75" customHeight="1" x14ac:dyDescent="0.15">
      <c r="A244" s="23"/>
      <c r="B244" s="21"/>
      <c r="C244" s="159"/>
      <c r="D244" s="47"/>
      <c r="E244" s="648"/>
      <c r="F244" s="649"/>
      <c r="G244" s="658"/>
      <c r="H244" s="537"/>
      <c r="I244" s="653" t="s">
        <v>153</v>
      </c>
      <c r="J244" s="566" t="s">
        <v>581</v>
      </c>
      <c r="K244" s="660">
        <v>490000</v>
      </c>
      <c r="L244" s="307"/>
    </row>
    <row r="245" spans="1:40" s="196" customFormat="1" ht="21.75" customHeight="1" x14ac:dyDescent="0.15">
      <c r="A245" s="23"/>
      <c r="B245" s="21"/>
      <c r="C245" s="159"/>
      <c r="D245" s="47"/>
      <c r="E245" s="648"/>
      <c r="F245" s="649"/>
      <c r="G245" s="658"/>
      <c r="H245" s="537"/>
      <c r="I245" s="653"/>
      <c r="J245" s="566" t="s">
        <v>577</v>
      </c>
      <c r="K245" s="660">
        <v>127000</v>
      </c>
      <c r="L245" s="307"/>
    </row>
    <row r="246" spans="1:40" s="43" customFormat="1" ht="22.5" customHeight="1" x14ac:dyDescent="0.15">
      <c r="A246" s="15"/>
      <c r="B246" s="21"/>
      <c r="C246" s="21"/>
      <c r="D246" s="346"/>
      <c r="E246" s="346"/>
      <c r="F246" s="354"/>
      <c r="G246" s="355"/>
      <c r="H246" s="650"/>
      <c r="I246" s="539"/>
      <c r="J246" s="534" t="s">
        <v>578</v>
      </c>
      <c r="K246" s="535">
        <v>66000</v>
      </c>
      <c r="L246" s="307"/>
    </row>
    <row r="247" spans="1:40" s="304" customFormat="1" ht="23.25" customHeight="1" x14ac:dyDescent="0.15">
      <c r="A247" s="303"/>
      <c r="B247" s="21"/>
      <c r="C247" s="184" t="s">
        <v>106</v>
      </c>
      <c r="D247" s="255">
        <v>120000000</v>
      </c>
      <c r="E247" s="255">
        <v>121300000</v>
      </c>
      <c r="F247" s="308">
        <f t="shared" ref="F247" si="43">E247-D247</f>
        <v>1300000</v>
      </c>
      <c r="G247" s="276">
        <f t="shared" ref="G247" si="44">(E247-D247)/D247</f>
        <v>1.0833333333333334E-2</v>
      </c>
      <c r="H247" s="637" t="s">
        <v>22</v>
      </c>
      <c r="I247" s="669" t="s">
        <v>7</v>
      </c>
      <c r="J247" s="566" t="s">
        <v>553</v>
      </c>
      <c r="K247" s="523">
        <v>13776800</v>
      </c>
      <c r="L247" s="307"/>
    </row>
    <row r="248" spans="1:40" s="43" customFormat="1" x14ac:dyDescent="0.15">
      <c r="A248" s="15"/>
      <c r="B248" s="21"/>
      <c r="C248" s="661"/>
      <c r="E248" s="662"/>
      <c r="F248" s="661"/>
      <c r="H248" s="676"/>
      <c r="I248" s="697"/>
      <c r="J248" s="257" t="s">
        <v>554</v>
      </c>
      <c r="K248" s="674">
        <v>20134940</v>
      </c>
      <c r="L248" s="282"/>
    </row>
    <row r="249" spans="1:40" s="43" customFormat="1" ht="24" customHeight="1" x14ac:dyDescent="0.15">
      <c r="A249" s="15"/>
      <c r="B249" s="21"/>
      <c r="C249" s="21"/>
      <c r="D249" s="47"/>
      <c r="E249" s="47"/>
      <c r="F249" s="225"/>
      <c r="G249" s="149"/>
      <c r="H249" s="677"/>
      <c r="I249" s="697" t="s">
        <v>205</v>
      </c>
      <c r="J249" s="257" t="s">
        <v>555</v>
      </c>
      <c r="K249" s="674">
        <v>4046880</v>
      </c>
      <c r="L249" s="282"/>
    </row>
    <row r="250" spans="1:40" s="43" customFormat="1" ht="23.25" customHeight="1" x14ac:dyDescent="0.15">
      <c r="A250" s="15"/>
      <c r="B250" s="21"/>
      <c r="C250" s="21"/>
      <c r="D250" s="47"/>
      <c r="E250" s="47"/>
      <c r="F250" s="225"/>
      <c r="G250" s="149"/>
      <c r="H250" s="677"/>
      <c r="I250" s="697" t="s">
        <v>164</v>
      </c>
      <c r="J250" s="257" t="s">
        <v>556</v>
      </c>
      <c r="K250" s="674">
        <v>3329060</v>
      </c>
      <c r="L250" s="282"/>
    </row>
    <row r="251" spans="1:40" s="43" customFormat="1" ht="23.25" customHeight="1" x14ac:dyDescent="0.15">
      <c r="A251" s="15"/>
      <c r="B251" s="21"/>
      <c r="C251" s="21"/>
      <c r="D251" s="47"/>
      <c r="E251" s="47"/>
      <c r="F251" s="225"/>
      <c r="G251" s="149"/>
      <c r="H251" s="677" t="s">
        <v>158</v>
      </c>
      <c r="I251" s="697" t="s">
        <v>84</v>
      </c>
      <c r="J251" s="257" t="s">
        <v>557</v>
      </c>
      <c r="K251" s="674">
        <v>2160000</v>
      </c>
      <c r="L251" s="282"/>
    </row>
    <row r="252" spans="1:40" s="304" customFormat="1" ht="23.25" customHeight="1" x14ac:dyDescent="0.15">
      <c r="A252" s="303"/>
      <c r="B252" s="21"/>
      <c r="C252" s="21"/>
      <c r="D252" s="47"/>
      <c r="E252" s="47"/>
      <c r="F252" s="225"/>
      <c r="G252" s="149"/>
      <c r="H252" s="677"/>
      <c r="I252" s="697" t="s">
        <v>159</v>
      </c>
      <c r="J252" s="257" t="s">
        <v>558</v>
      </c>
      <c r="K252" s="674">
        <v>452320</v>
      </c>
      <c r="L252" s="307"/>
    </row>
    <row r="253" spans="1:40" s="43" customFormat="1" x14ac:dyDescent="0.15">
      <c r="A253" s="15"/>
      <c r="B253" s="21"/>
      <c r="C253" s="21"/>
      <c r="D253" s="47"/>
      <c r="E253" s="47"/>
      <c r="F253" s="225"/>
      <c r="G253" s="149"/>
      <c r="H253" s="677" t="s">
        <v>206</v>
      </c>
      <c r="I253" s="678"/>
      <c r="J253" s="257" t="s">
        <v>552</v>
      </c>
      <c r="K253" s="674">
        <v>3000000</v>
      </c>
      <c r="L253" s="282"/>
    </row>
    <row r="254" spans="1:40" s="304" customFormat="1" x14ac:dyDescent="0.15">
      <c r="A254" s="303"/>
      <c r="B254" s="21"/>
      <c r="C254" s="21"/>
      <c r="D254" s="47"/>
      <c r="E254" s="47"/>
      <c r="F254" s="225"/>
      <c r="G254" s="149"/>
      <c r="H254" s="677" t="s">
        <v>207</v>
      </c>
      <c r="I254" s="697" t="s">
        <v>630</v>
      </c>
      <c r="J254" s="257" t="s">
        <v>559</v>
      </c>
      <c r="K254" s="674">
        <v>6250000</v>
      </c>
      <c r="L254" s="307"/>
    </row>
    <row r="255" spans="1:40" s="304" customFormat="1" x14ac:dyDescent="0.15">
      <c r="A255" s="303"/>
      <c r="B255" s="21"/>
      <c r="C255" s="21"/>
      <c r="D255" s="47"/>
      <c r="E255" s="47"/>
      <c r="F255" s="225"/>
      <c r="G255" s="149"/>
      <c r="H255" s="677"/>
      <c r="I255" s="697"/>
      <c r="J255" s="257" t="s">
        <v>560</v>
      </c>
      <c r="K255" s="674">
        <v>2000000</v>
      </c>
      <c r="L255" s="307"/>
    </row>
    <row r="256" spans="1:40" s="304" customFormat="1" x14ac:dyDescent="0.15">
      <c r="A256" s="303"/>
      <c r="B256" s="21"/>
      <c r="C256" s="21"/>
      <c r="D256" s="47"/>
      <c r="E256" s="47"/>
      <c r="F256" s="225"/>
      <c r="G256" s="149"/>
      <c r="H256" s="677"/>
      <c r="I256" s="697" t="s">
        <v>631</v>
      </c>
      <c r="J256" s="257" t="s">
        <v>544</v>
      </c>
      <c r="K256" s="674">
        <v>13500000</v>
      </c>
      <c r="L256" s="307"/>
    </row>
    <row r="257" spans="1:12" s="304" customFormat="1" ht="22.5" customHeight="1" x14ac:dyDescent="0.15">
      <c r="A257" s="303"/>
      <c r="B257" s="21"/>
      <c r="C257" s="21"/>
      <c r="D257" s="47"/>
      <c r="E257" s="47"/>
      <c r="F257" s="225"/>
      <c r="G257" s="149"/>
      <c r="H257" s="677"/>
      <c r="I257" s="697"/>
      <c r="J257" s="257" t="s">
        <v>561</v>
      </c>
      <c r="K257" s="674">
        <v>1000000</v>
      </c>
      <c r="L257" s="307"/>
    </row>
    <row r="258" spans="1:12" s="43" customFormat="1" x14ac:dyDescent="0.15">
      <c r="A258" s="15"/>
      <c r="B258" s="21"/>
      <c r="C258" s="21"/>
      <c r="D258" s="47"/>
      <c r="E258" s="47"/>
      <c r="F258" s="225"/>
      <c r="G258" s="149"/>
      <c r="H258" s="678"/>
      <c r="I258" s="697" t="s">
        <v>634</v>
      </c>
      <c r="J258" s="257" t="s">
        <v>562</v>
      </c>
      <c r="K258" s="458">
        <v>6250000</v>
      </c>
      <c r="L258" s="282"/>
    </row>
    <row r="259" spans="1:12" s="43" customFormat="1" x14ac:dyDescent="0.15">
      <c r="A259" s="15"/>
      <c r="B259" s="21"/>
      <c r="C259" s="21"/>
      <c r="D259" s="47"/>
      <c r="E259" s="47"/>
      <c r="F259" s="225"/>
      <c r="G259" s="149"/>
      <c r="H259" s="677"/>
      <c r="I259" s="678"/>
      <c r="J259" s="257" t="s">
        <v>563</v>
      </c>
      <c r="K259" s="458">
        <v>1500000</v>
      </c>
      <c r="L259" s="282"/>
    </row>
    <row r="260" spans="1:12" s="304" customFormat="1" x14ac:dyDescent="0.15">
      <c r="A260" s="303"/>
      <c r="B260" s="21"/>
      <c r="C260" s="23"/>
      <c r="D260" s="47"/>
      <c r="E260" s="47"/>
      <c r="F260" s="225"/>
      <c r="G260" s="149"/>
      <c r="H260" s="677" t="s">
        <v>245</v>
      </c>
      <c r="I260" s="697" t="s">
        <v>246</v>
      </c>
      <c r="J260" s="257" t="s">
        <v>564</v>
      </c>
      <c r="K260" s="679">
        <v>1000000</v>
      </c>
      <c r="L260" s="307"/>
    </row>
    <row r="261" spans="1:12" s="304" customFormat="1" x14ac:dyDescent="0.15">
      <c r="A261" s="303"/>
      <c r="B261" s="21"/>
      <c r="C261" s="23"/>
      <c r="D261" s="47"/>
      <c r="E261" s="47"/>
      <c r="F261" s="225"/>
      <c r="G261" s="149"/>
      <c r="H261" s="677"/>
      <c r="I261" s="678"/>
      <c r="J261" s="257" t="s">
        <v>543</v>
      </c>
      <c r="K261" s="679">
        <v>2800000</v>
      </c>
      <c r="L261" s="307"/>
    </row>
    <row r="262" spans="1:12" s="304" customFormat="1" x14ac:dyDescent="0.15">
      <c r="A262" s="303"/>
      <c r="B262" s="21"/>
      <c r="C262" s="23"/>
      <c r="D262" s="47"/>
      <c r="E262" s="47"/>
      <c r="F262" s="225"/>
      <c r="G262" s="149"/>
      <c r="H262" s="677"/>
      <c r="I262" s="678"/>
      <c r="J262" s="257" t="s">
        <v>565</v>
      </c>
      <c r="K262" s="679">
        <v>1200000</v>
      </c>
      <c r="L262" s="307"/>
    </row>
    <row r="263" spans="1:12" s="43" customFormat="1" x14ac:dyDescent="0.15">
      <c r="A263" s="15"/>
      <c r="B263" s="21"/>
      <c r="D263" s="47"/>
      <c r="E263" s="47"/>
      <c r="F263" s="225"/>
      <c r="G263" s="149"/>
      <c r="H263" s="677"/>
      <c r="I263" s="678"/>
      <c r="J263" s="335" t="s">
        <v>635</v>
      </c>
      <c r="K263" s="336">
        <v>2200000</v>
      </c>
      <c r="L263" s="282"/>
    </row>
    <row r="264" spans="1:12" s="43" customFormat="1" x14ac:dyDescent="0.15">
      <c r="A264" s="15"/>
      <c r="B264" s="21"/>
      <c r="D264" s="47"/>
      <c r="E264" s="47"/>
      <c r="F264" s="225"/>
      <c r="G264" s="149"/>
      <c r="H264" s="677"/>
      <c r="I264" s="697" t="s">
        <v>247</v>
      </c>
      <c r="J264" s="257" t="s">
        <v>566</v>
      </c>
      <c r="K264" s="674">
        <v>5200000</v>
      </c>
      <c r="L264" s="282"/>
    </row>
    <row r="265" spans="1:12" s="43" customFormat="1" x14ac:dyDescent="0.15">
      <c r="A265" s="15"/>
      <c r="B265" s="21"/>
      <c r="D265" s="47"/>
      <c r="E265" s="47"/>
      <c r="F265" s="225"/>
      <c r="G265" s="149"/>
      <c r="H265" s="677"/>
      <c r="I265" s="697" t="s">
        <v>248</v>
      </c>
      <c r="J265" s="257" t="s">
        <v>567</v>
      </c>
      <c r="K265" s="674">
        <v>2000000</v>
      </c>
      <c r="L265" s="282"/>
    </row>
    <row r="266" spans="1:12" s="304" customFormat="1" x14ac:dyDescent="0.15">
      <c r="A266" s="303"/>
      <c r="B266" s="21"/>
      <c r="D266" s="47"/>
      <c r="E266" s="47"/>
      <c r="F266" s="225"/>
      <c r="G266" s="149"/>
      <c r="H266" s="677"/>
      <c r="I266" s="697" t="s">
        <v>249</v>
      </c>
      <c r="J266" s="257" t="s">
        <v>564</v>
      </c>
      <c r="K266" s="674">
        <v>1000000</v>
      </c>
      <c r="L266" s="307"/>
    </row>
    <row r="267" spans="1:12" s="304" customFormat="1" x14ac:dyDescent="0.15">
      <c r="A267" s="303"/>
      <c r="B267" s="21"/>
      <c r="D267" s="47"/>
      <c r="E267" s="47"/>
      <c r="F267" s="225"/>
      <c r="G267" s="149"/>
      <c r="H267" s="677"/>
      <c r="I267" s="697" t="s">
        <v>636</v>
      </c>
      <c r="J267" s="257" t="s">
        <v>637</v>
      </c>
      <c r="K267" s="674">
        <v>1000000</v>
      </c>
      <c r="L267" s="307"/>
    </row>
    <row r="268" spans="1:12" s="43" customFormat="1" x14ac:dyDescent="0.15">
      <c r="A268" s="15"/>
      <c r="B268" s="21"/>
      <c r="D268" s="47"/>
      <c r="E268" s="47"/>
      <c r="F268" s="225"/>
      <c r="G268" s="149"/>
      <c r="H268" s="677"/>
      <c r="I268" s="678"/>
      <c r="J268" s="257" t="s">
        <v>568</v>
      </c>
      <c r="K268" s="674">
        <v>1500000</v>
      </c>
      <c r="L268" s="282"/>
    </row>
    <row r="269" spans="1:12" s="43" customFormat="1" x14ac:dyDescent="0.15">
      <c r="A269" s="15"/>
      <c r="B269" s="21"/>
      <c r="D269" s="47"/>
      <c r="E269" s="47"/>
      <c r="F269" s="225"/>
      <c r="G269" s="149"/>
      <c r="H269" s="677" t="s">
        <v>375</v>
      </c>
      <c r="I269" s="697" t="s">
        <v>312</v>
      </c>
      <c r="J269" s="257" t="s">
        <v>626</v>
      </c>
      <c r="K269" s="674">
        <v>20000000</v>
      </c>
      <c r="L269" s="282"/>
    </row>
    <row r="270" spans="1:12" s="43" customFormat="1" x14ac:dyDescent="0.15">
      <c r="A270" s="15"/>
      <c r="B270" s="21"/>
      <c r="D270" s="47"/>
      <c r="E270" s="47"/>
      <c r="F270" s="225"/>
      <c r="G270" s="149"/>
      <c r="H270" s="677"/>
      <c r="I270" s="697" t="s">
        <v>628</v>
      </c>
      <c r="J270" s="681" t="s">
        <v>629</v>
      </c>
      <c r="K270" s="674">
        <v>2400000</v>
      </c>
      <c r="L270" s="282"/>
    </row>
    <row r="271" spans="1:12" s="304" customFormat="1" x14ac:dyDescent="0.15">
      <c r="A271" s="303"/>
      <c r="B271" s="21"/>
      <c r="D271" s="47"/>
      <c r="E271" s="47"/>
      <c r="F271" s="225"/>
      <c r="G271" s="149"/>
      <c r="H271" s="677"/>
      <c r="I271" s="680" t="s">
        <v>365</v>
      </c>
      <c r="J271" s="257" t="s">
        <v>627</v>
      </c>
      <c r="K271" s="674">
        <v>3600000</v>
      </c>
      <c r="L271" s="307"/>
    </row>
    <row r="272" spans="1:12" s="43" customFormat="1" ht="24.75" customHeight="1" x14ac:dyDescent="0.15">
      <c r="A272" s="15"/>
      <c r="B272" s="21"/>
      <c r="C272" s="263" t="s">
        <v>103</v>
      </c>
      <c r="D272" s="48">
        <v>6300000</v>
      </c>
      <c r="E272" s="48">
        <v>7000000</v>
      </c>
      <c r="F272" s="227">
        <f t="shared" ref="F272" si="45">E272-D272</f>
        <v>700000</v>
      </c>
      <c r="G272" s="156">
        <f t="shared" ref="G272" si="46">(E272-D272)/D272</f>
        <v>0.1111111111111111</v>
      </c>
      <c r="H272" s="682" t="s">
        <v>612</v>
      </c>
      <c r="I272" s="683" t="s">
        <v>613</v>
      </c>
      <c r="J272" s="684" t="s">
        <v>614</v>
      </c>
      <c r="K272" s="685">
        <v>4800000</v>
      </c>
      <c r="L272" s="282"/>
    </row>
    <row r="273" spans="1:12" s="43" customFormat="1" x14ac:dyDescent="0.15">
      <c r="A273" s="15"/>
      <c r="B273" s="21"/>
      <c r="C273" s="21"/>
      <c r="D273" s="47"/>
      <c r="E273" s="47"/>
      <c r="F273" s="225"/>
      <c r="G273" s="652"/>
      <c r="H273" s="259"/>
      <c r="I273" s="686"/>
      <c r="J273" s="687" t="s">
        <v>609</v>
      </c>
      <c r="K273" s="688">
        <v>32000</v>
      </c>
      <c r="L273" s="282"/>
    </row>
    <row r="274" spans="1:12" s="43" customFormat="1" x14ac:dyDescent="0.15">
      <c r="A274" s="15"/>
      <c r="B274" s="21"/>
      <c r="C274" s="21"/>
      <c r="D274" s="47"/>
      <c r="E274" s="47"/>
      <c r="F274" s="225"/>
      <c r="G274" s="149"/>
      <c r="H274" s="259"/>
      <c r="I274" s="686"/>
      <c r="J274" s="687" t="s">
        <v>610</v>
      </c>
      <c r="K274" s="688">
        <v>1468000</v>
      </c>
      <c r="L274" s="282"/>
    </row>
    <row r="275" spans="1:12" s="43" customFormat="1" x14ac:dyDescent="0.15">
      <c r="A275" s="15"/>
      <c r="B275" s="21"/>
      <c r="C275" s="21"/>
      <c r="D275" s="47"/>
      <c r="E275" s="47"/>
      <c r="F275" s="225"/>
      <c r="G275" s="149"/>
      <c r="H275" s="259"/>
      <c r="I275" s="686" t="s">
        <v>615</v>
      </c>
      <c r="J275" s="687" t="s">
        <v>616</v>
      </c>
      <c r="K275" s="688">
        <v>200000</v>
      </c>
      <c r="L275" s="282"/>
    </row>
    <row r="276" spans="1:12" s="43" customFormat="1" x14ac:dyDescent="0.15">
      <c r="A276" s="15"/>
      <c r="B276" s="21"/>
      <c r="C276" s="21"/>
      <c r="D276" s="47"/>
      <c r="E276" s="47"/>
      <c r="F276" s="225"/>
      <c r="G276" s="149"/>
      <c r="H276" s="689"/>
      <c r="I276" s="690" t="s">
        <v>608</v>
      </c>
      <c r="J276" s="691" t="s">
        <v>611</v>
      </c>
      <c r="K276" s="692">
        <v>500000</v>
      </c>
      <c r="L276" s="282"/>
    </row>
    <row r="277" spans="1:12" s="43" customFormat="1" ht="23.25" customHeight="1" x14ac:dyDescent="0.15">
      <c r="A277" s="15"/>
      <c r="B277" s="21"/>
      <c r="C277" s="263" t="s">
        <v>201</v>
      </c>
      <c r="D277" s="253">
        <v>11031000</v>
      </c>
      <c r="E277" s="48">
        <v>11588000</v>
      </c>
      <c r="F277" s="227">
        <f t="shared" ref="F277" si="47">E277-D277</f>
        <v>557000</v>
      </c>
      <c r="G277" s="185">
        <f t="shared" ref="G277" si="48">(E277-D277)/D277</f>
        <v>5.0494062188378208E-2</v>
      </c>
      <c r="H277" s="465" t="s">
        <v>199</v>
      </c>
      <c r="I277" s="466" t="s">
        <v>7</v>
      </c>
      <c r="J277" s="467" t="s">
        <v>506</v>
      </c>
      <c r="K277" s="468">
        <v>8793600</v>
      </c>
      <c r="L277" s="449"/>
    </row>
    <row r="278" spans="1:12" s="43" customFormat="1" ht="23.25" customHeight="1" x14ac:dyDescent="0.15">
      <c r="A278" s="15"/>
      <c r="B278" s="21"/>
      <c r="C278" s="47"/>
      <c r="D278" s="47"/>
      <c r="E278" s="47"/>
      <c r="F278" s="47"/>
      <c r="G278" s="188"/>
      <c r="H278" s="469"/>
      <c r="I278" s="466" t="s">
        <v>165</v>
      </c>
      <c r="J278" s="470" t="s">
        <v>509</v>
      </c>
      <c r="K278" s="468">
        <v>925760</v>
      </c>
      <c r="L278" s="449"/>
    </row>
    <row r="279" spans="1:12" s="304" customFormat="1" ht="23.25" customHeight="1" x14ac:dyDescent="0.15">
      <c r="A279" s="303"/>
      <c r="B279" s="21"/>
      <c r="C279" s="47"/>
      <c r="D279" s="47"/>
      <c r="E279" s="47"/>
      <c r="F279" s="47"/>
      <c r="G279" s="188"/>
      <c r="H279" s="469"/>
      <c r="I279" s="466" t="s">
        <v>200</v>
      </c>
      <c r="J279" s="471" t="s">
        <v>507</v>
      </c>
      <c r="K279" s="468">
        <v>1374000</v>
      </c>
      <c r="L279" s="449"/>
    </row>
    <row r="280" spans="1:12" s="43" customFormat="1" ht="23.25" customHeight="1" x14ac:dyDescent="0.15">
      <c r="A280" s="15"/>
      <c r="B280" s="21"/>
      <c r="C280" s="47"/>
      <c r="D280" s="47"/>
      <c r="E280" s="47"/>
      <c r="F280" s="47"/>
      <c r="G280" s="242"/>
      <c r="H280" s="472"/>
      <c r="I280" s="473" t="s">
        <v>400</v>
      </c>
      <c r="J280" s="474" t="s">
        <v>508</v>
      </c>
      <c r="K280" s="138">
        <v>494640</v>
      </c>
      <c r="L280" s="307"/>
    </row>
    <row r="281" spans="1:12" s="304" customFormat="1" ht="23.25" customHeight="1" x14ac:dyDescent="0.15">
      <c r="A281" s="303"/>
      <c r="B281" s="21"/>
      <c r="C281" s="309" t="s">
        <v>105</v>
      </c>
      <c r="D281" s="629">
        <v>10000000</v>
      </c>
      <c r="E281" s="510">
        <v>0</v>
      </c>
      <c r="F281" s="511">
        <f t="shared" ref="F281" si="49">E281-D281</f>
        <v>-10000000</v>
      </c>
      <c r="G281" s="706">
        <f t="shared" ref="G281" si="50">(E281-D281)/D281</f>
        <v>-1</v>
      </c>
      <c r="H281" s="710"/>
      <c r="I281" s="708"/>
      <c r="J281" s="709"/>
      <c r="K281" s="294"/>
      <c r="L281" s="707"/>
    </row>
    <row r="282" spans="1:12" s="261" customFormat="1" ht="23.25" customHeight="1" x14ac:dyDescent="0.15">
      <c r="A282" s="259"/>
      <c r="B282" s="260"/>
      <c r="C282" s="309" t="s">
        <v>642</v>
      </c>
      <c r="D282" s="629">
        <v>0</v>
      </c>
      <c r="E282" s="510">
        <v>4000000</v>
      </c>
      <c r="F282" s="511">
        <f t="shared" ref="F282" si="51">E282-D282</f>
        <v>4000000</v>
      </c>
      <c r="G282" s="512">
        <v>1</v>
      </c>
      <c r="H282" s="823" t="s">
        <v>362</v>
      </c>
      <c r="I282" s="625" t="s">
        <v>363</v>
      </c>
      <c r="J282" s="566" t="s">
        <v>366</v>
      </c>
      <c r="K282" s="632">
        <v>1250000</v>
      </c>
      <c r="L282" s="286"/>
    </row>
    <row r="283" spans="1:12" s="261" customFormat="1" ht="23.25" customHeight="1" x14ac:dyDescent="0.15">
      <c r="A283" s="259"/>
      <c r="B283" s="638"/>
      <c r="C283" s="642"/>
      <c r="D283" s="629"/>
      <c r="E283" s="643"/>
      <c r="F283" s="630"/>
      <c r="G283" s="631"/>
      <c r="H283" s="823"/>
      <c r="I283" s="827" t="s">
        <v>364</v>
      </c>
      <c r="J283" s="566" t="s">
        <v>545</v>
      </c>
      <c r="K283" s="632">
        <v>720000</v>
      </c>
      <c r="L283" s="286"/>
    </row>
    <row r="284" spans="1:12" s="261" customFormat="1" ht="23.25" customHeight="1" x14ac:dyDescent="0.15">
      <c r="A284" s="259"/>
      <c r="B284" s="638"/>
      <c r="C284" s="641"/>
      <c r="D284" s="645"/>
      <c r="E284" s="635"/>
      <c r="F284" s="630"/>
      <c r="G284" s="636"/>
      <c r="H284" s="823"/>
      <c r="I284" s="827"/>
      <c r="J284" s="566" t="s">
        <v>546</v>
      </c>
      <c r="K284" s="632">
        <v>1184000</v>
      </c>
      <c r="L284" s="286"/>
    </row>
    <row r="285" spans="1:12" s="261" customFormat="1" ht="23.25" customHeight="1" x14ac:dyDescent="0.15">
      <c r="A285" s="259"/>
      <c r="B285" s="638"/>
      <c r="C285" s="641"/>
      <c r="D285" s="645"/>
      <c r="E285" s="635"/>
      <c r="F285" s="630"/>
      <c r="G285" s="636"/>
      <c r="H285" s="823"/>
      <c r="I285" s="827"/>
      <c r="J285" s="566" t="s">
        <v>547</v>
      </c>
      <c r="K285" s="632">
        <v>304000</v>
      </c>
      <c r="L285" s="286"/>
    </row>
    <row r="286" spans="1:12" s="261" customFormat="1" ht="23.25" customHeight="1" x14ac:dyDescent="0.15">
      <c r="A286" s="259"/>
      <c r="B286" s="638"/>
      <c r="C286" s="641"/>
      <c r="D286" s="634"/>
      <c r="E286" s="644"/>
      <c r="F286" s="630"/>
      <c r="G286" s="636"/>
      <c r="H286" s="823"/>
      <c r="I286" s="827"/>
      <c r="J286" s="566" t="s">
        <v>548</v>
      </c>
      <c r="K286" s="632">
        <v>43000</v>
      </c>
      <c r="L286" s="286"/>
    </row>
    <row r="287" spans="1:12" s="261" customFormat="1" ht="23.25" customHeight="1" x14ac:dyDescent="0.15">
      <c r="A287" s="259"/>
      <c r="B287" s="260"/>
      <c r="C287" s="639"/>
      <c r="D287" s="634"/>
      <c r="E287" s="644"/>
      <c r="F287" s="630"/>
      <c r="G287" s="636"/>
      <c r="H287" s="823"/>
      <c r="I287" s="625" t="s">
        <v>367</v>
      </c>
      <c r="J287" s="566" t="s">
        <v>549</v>
      </c>
      <c r="K287" s="523">
        <v>99000</v>
      </c>
      <c r="L287" s="286"/>
    </row>
    <row r="288" spans="1:12" s="261" customFormat="1" ht="23.25" customHeight="1" x14ac:dyDescent="0.15">
      <c r="A288" s="259"/>
      <c r="B288" s="260"/>
      <c r="C288" s="633"/>
      <c r="D288" s="634"/>
      <c r="E288" s="635"/>
      <c r="F288" s="630"/>
      <c r="G288" s="636"/>
      <c r="H288" s="823"/>
      <c r="I288" s="827" t="s">
        <v>365</v>
      </c>
      <c r="J288" s="566" t="s">
        <v>551</v>
      </c>
      <c r="K288" s="523">
        <v>360000</v>
      </c>
      <c r="L288" s="286"/>
    </row>
    <row r="289" spans="1:12" s="261" customFormat="1" ht="24.75" customHeight="1" x14ac:dyDescent="0.15">
      <c r="A289" s="259"/>
      <c r="B289" s="260"/>
      <c r="C289" s="265"/>
      <c r="D289" s="344"/>
      <c r="E289" s="344"/>
      <c r="F289" s="343"/>
      <c r="G289" s="515"/>
      <c r="H289" s="852"/>
      <c r="I289" s="828"/>
      <c r="J289" s="534" t="s">
        <v>550</v>
      </c>
      <c r="K289" s="547">
        <v>40000</v>
      </c>
      <c r="L289" s="286"/>
    </row>
    <row r="290" spans="1:12" customFormat="1" ht="23.25" customHeight="1" x14ac:dyDescent="0.15">
      <c r="A290" s="189"/>
      <c r="B290" s="174"/>
      <c r="C290" s="475" t="s">
        <v>313</v>
      </c>
      <c r="D290" s="255">
        <v>3000000</v>
      </c>
      <c r="E290" s="513">
        <v>5000000</v>
      </c>
      <c r="F290" s="511">
        <f t="shared" ref="F290" si="52">E290-D290</f>
        <v>2000000</v>
      </c>
      <c r="G290" s="514">
        <f t="shared" ref="G290" si="53">(E290-D290)/D290</f>
        <v>0.66666666666666663</v>
      </c>
      <c r="H290" s="560" t="s">
        <v>313</v>
      </c>
      <c r="I290" s="524" t="s">
        <v>326</v>
      </c>
      <c r="J290" s="548" t="s">
        <v>590</v>
      </c>
      <c r="K290" s="611">
        <v>250000</v>
      </c>
      <c r="L290" s="286"/>
    </row>
    <row r="291" spans="1:12" customFormat="1" ht="23.25" customHeight="1" x14ac:dyDescent="0.15">
      <c r="A291" s="189"/>
      <c r="B291" s="174"/>
      <c r="C291" s="159"/>
      <c r="D291" s="646"/>
      <c r="E291" s="359"/>
      <c r="F291" s="360"/>
      <c r="G291" s="361"/>
      <c r="H291" s="559"/>
      <c r="I291" s="524"/>
      <c r="J291" s="335" t="s">
        <v>591</v>
      </c>
      <c r="K291" s="336">
        <v>50000</v>
      </c>
      <c r="L291" s="286"/>
    </row>
    <row r="292" spans="1:12" customFormat="1" ht="23.25" customHeight="1" x14ac:dyDescent="0.15">
      <c r="A292" s="189"/>
      <c r="B292" s="174"/>
      <c r="C292" s="159"/>
      <c r="D292" s="646"/>
      <c r="E292" s="359"/>
      <c r="F292" s="360"/>
      <c r="G292" s="355"/>
      <c r="H292" s="559"/>
      <c r="I292" s="524" t="s">
        <v>327</v>
      </c>
      <c r="J292" s="335" t="s">
        <v>592</v>
      </c>
      <c r="K292" s="336">
        <v>600000</v>
      </c>
      <c r="L292" s="286"/>
    </row>
    <row r="293" spans="1:12" customFormat="1" ht="23.25" customHeight="1" x14ac:dyDescent="0.15">
      <c r="A293" s="189"/>
      <c r="B293" s="174"/>
      <c r="C293" s="159"/>
      <c r="D293" s="646"/>
      <c r="E293" s="359"/>
      <c r="F293" s="360"/>
      <c r="G293" s="355"/>
      <c r="H293" s="559"/>
      <c r="I293" s="524"/>
      <c r="J293" s="335" t="s">
        <v>593</v>
      </c>
      <c r="K293" s="336">
        <v>50000</v>
      </c>
      <c r="L293" s="286"/>
    </row>
    <row r="294" spans="1:12" customFormat="1" ht="23.25" customHeight="1" x14ac:dyDescent="0.15">
      <c r="A294" s="189"/>
      <c r="B294" s="174"/>
      <c r="C294" s="159"/>
      <c r="D294" s="646"/>
      <c r="E294" s="359"/>
      <c r="F294" s="360"/>
      <c r="G294" s="355"/>
      <c r="H294" s="559"/>
      <c r="I294" s="524" t="s">
        <v>646</v>
      </c>
      <c r="J294" s="335" t="s">
        <v>594</v>
      </c>
      <c r="K294" s="336">
        <v>800000</v>
      </c>
      <c r="L294" s="286"/>
    </row>
    <row r="295" spans="1:12" customFormat="1" ht="23.25" customHeight="1" x14ac:dyDescent="0.15">
      <c r="A295" s="189"/>
      <c r="B295" s="174"/>
      <c r="C295" s="159"/>
      <c r="D295" s="646"/>
      <c r="E295" s="359"/>
      <c r="F295" s="360"/>
      <c r="G295" s="355"/>
      <c r="H295" s="559"/>
      <c r="I295" s="524" t="s">
        <v>314</v>
      </c>
      <c r="J295" s="335" t="s">
        <v>595</v>
      </c>
      <c r="K295" s="336">
        <v>3000000</v>
      </c>
      <c r="L295" s="286"/>
    </row>
    <row r="296" spans="1:12" customFormat="1" ht="23.25" customHeight="1" x14ac:dyDescent="0.15">
      <c r="A296" s="189"/>
      <c r="B296" s="174"/>
      <c r="C296" s="159"/>
      <c r="D296" s="646"/>
      <c r="E296" s="359"/>
      <c r="F296" s="360"/>
      <c r="G296" s="355"/>
      <c r="H296" s="559"/>
      <c r="I296" s="524" t="s">
        <v>328</v>
      </c>
      <c r="J296" s="335" t="s">
        <v>596</v>
      </c>
      <c r="K296" s="336">
        <v>55000</v>
      </c>
      <c r="L296" s="286"/>
    </row>
    <row r="297" spans="1:12" customFormat="1" ht="23.25" customHeight="1" x14ac:dyDescent="0.15">
      <c r="A297" s="189"/>
      <c r="B297" s="174"/>
      <c r="C297" s="640"/>
      <c r="D297" s="646"/>
      <c r="E297" s="359"/>
      <c r="F297" s="362"/>
      <c r="G297" s="357"/>
      <c r="H297" s="624"/>
      <c r="I297" s="539"/>
      <c r="J297" s="534" t="s">
        <v>597</v>
      </c>
      <c r="K297" s="540">
        <v>195000</v>
      </c>
      <c r="L297" s="286"/>
    </row>
    <row r="298" spans="1:12" customFormat="1" ht="23.25" customHeight="1" x14ac:dyDescent="0.15">
      <c r="A298" s="189"/>
      <c r="B298" s="174"/>
      <c r="C298" s="647" t="s">
        <v>107</v>
      </c>
      <c r="D298" s="253">
        <v>98902000</v>
      </c>
      <c r="E298" s="253">
        <v>103902000</v>
      </c>
      <c r="F298" s="230">
        <f t="shared" ref="F298" si="54">E298-D298</f>
        <v>5000000</v>
      </c>
      <c r="G298" s="264">
        <f t="shared" ref="G298" si="55">(E298-D298)/D298</f>
        <v>5.05550949424683E-2</v>
      </c>
      <c r="H298" s="139" t="s">
        <v>202</v>
      </c>
      <c r="I298" s="40"/>
      <c r="J298" s="326" t="s">
        <v>218</v>
      </c>
      <c r="K298" s="124">
        <v>98902000</v>
      </c>
      <c r="L298" s="286"/>
    </row>
    <row r="299" spans="1:12" customFormat="1" ht="23.25" customHeight="1" x14ac:dyDescent="0.15">
      <c r="A299" s="189"/>
      <c r="B299" s="174"/>
      <c r="C299" s="81"/>
      <c r="D299" s="232"/>
      <c r="E299" s="232"/>
      <c r="F299" s="234"/>
      <c r="G299" s="171"/>
      <c r="H299" s="139"/>
      <c r="I299" s="40"/>
      <c r="J299" s="325"/>
      <c r="K299" s="124"/>
      <c r="L299" s="286"/>
    </row>
    <row r="300" spans="1:12" customFormat="1" ht="33" x14ac:dyDescent="0.15">
      <c r="A300" s="189"/>
      <c r="B300" s="174"/>
      <c r="C300" s="78" t="s">
        <v>128</v>
      </c>
      <c r="D300" s="253">
        <v>10000000</v>
      </c>
      <c r="E300" s="253">
        <v>10000000</v>
      </c>
      <c r="F300" s="230">
        <f t="shared" ref="F300" si="56">E300-D300</f>
        <v>0</v>
      </c>
      <c r="G300" s="264">
        <f t="shared" ref="G300" si="57">(E300-D300)/D300</f>
        <v>0</v>
      </c>
      <c r="H300" s="327" t="s">
        <v>160</v>
      </c>
      <c r="I300" s="328" t="s">
        <v>254</v>
      </c>
      <c r="J300" s="329" t="s">
        <v>582</v>
      </c>
      <c r="K300" s="315">
        <v>1500000</v>
      </c>
      <c r="L300" s="286"/>
    </row>
    <row r="301" spans="1:12" customFormat="1" ht="16.5" customHeight="1" x14ac:dyDescent="0.15">
      <c r="A301" s="189"/>
      <c r="B301" s="174"/>
      <c r="C301" s="159"/>
      <c r="D301" s="173"/>
      <c r="E301" s="173"/>
      <c r="F301" s="231"/>
      <c r="G301" s="176"/>
      <c r="H301" s="330"/>
      <c r="I301" s="824" t="s">
        <v>255</v>
      </c>
      <c r="J301" s="317" t="s">
        <v>583</v>
      </c>
      <c r="K301" s="316">
        <v>480000</v>
      </c>
      <c r="L301" s="286"/>
    </row>
    <row r="302" spans="1:12" customFormat="1" x14ac:dyDescent="0.15">
      <c r="A302" s="189"/>
      <c r="B302" s="174"/>
      <c r="C302" s="159"/>
      <c r="D302" s="173"/>
      <c r="E302" s="173"/>
      <c r="F302" s="231"/>
      <c r="G302" s="176"/>
      <c r="H302" s="330"/>
      <c r="I302" s="825"/>
      <c r="J302" s="317" t="s">
        <v>584</v>
      </c>
      <c r="K302" s="316">
        <v>480000</v>
      </c>
      <c r="L302" s="286"/>
    </row>
    <row r="303" spans="1:12" customFormat="1" x14ac:dyDescent="0.15">
      <c r="A303" s="189"/>
      <c r="B303" s="174"/>
      <c r="C303" s="159"/>
      <c r="D303" s="173"/>
      <c r="E303" s="173"/>
      <c r="F303" s="231"/>
      <c r="G303" s="176"/>
      <c r="H303" s="330"/>
      <c r="I303" s="825"/>
      <c r="J303" s="317" t="s">
        <v>585</v>
      </c>
      <c r="K303" s="316">
        <v>600000</v>
      </c>
      <c r="L303" s="286"/>
    </row>
    <row r="304" spans="1:12" customFormat="1" x14ac:dyDescent="0.15">
      <c r="A304" s="189"/>
      <c r="B304" s="174"/>
      <c r="C304" s="159"/>
      <c r="D304" s="173"/>
      <c r="E304" s="173"/>
      <c r="F304" s="231"/>
      <c r="G304" s="176"/>
      <c r="H304" s="330"/>
      <c r="I304" s="825"/>
      <c r="J304" s="317" t="s">
        <v>586</v>
      </c>
      <c r="K304" s="316">
        <v>1200000</v>
      </c>
      <c r="L304" s="286"/>
    </row>
    <row r="305" spans="1:12" customFormat="1" x14ac:dyDescent="0.15">
      <c r="A305" s="189"/>
      <c r="B305" s="174"/>
      <c r="C305" s="159"/>
      <c r="D305" s="173"/>
      <c r="E305" s="173"/>
      <c r="F305" s="231"/>
      <c r="G305" s="176"/>
      <c r="H305" s="330"/>
      <c r="I305" s="318"/>
      <c r="J305" s="317" t="s">
        <v>587</v>
      </c>
      <c r="K305" s="316">
        <v>300000</v>
      </c>
      <c r="L305" s="286"/>
    </row>
    <row r="306" spans="1:12" customFormat="1" x14ac:dyDescent="0.15">
      <c r="A306" s="189"/>
      <c r="B306" s="174"/>
      <c r="C306" s="159"/>
      <c r="D306" s="476"/>
      <c r="E306" s="173"/>
      <c r="F306" s="231"/>
      <c r="G306" s="176"/>
      <c r="H306" s="330"/>
      <c r="I306" s="31"/>
      <c r="J306" s="317" t="s">
        <v>588</v>
      </c>
      <c r="K306" s="651">
        <v>616000</v>
      </c>
      <c r="L306" s="286"/>
    </row>
    <row r="307" spans="1:12" customFormat="1" ht="17.25" thickBot="1" x14ac:dyDescent="0.2">
      <c r="A307" s="189"/>
      <c r="B307" s="174"/>
      <c r="C307" s="159"/>
      <c r="D307" s="476"/>
      <c r="E307" s="173"/>
      <c r="F307" s="235"/>
      <c r="G307" s="177"/>
      <c r="H307" s="483"/>
      <c r="I307" s="482" t="s">
        <v>256</v>
      </c>
      <c r="J307" s="331" t="s">
        <v>589</v>
      </c>
      <c r="K307" s="332">
        <v>4824000</v>
      </c>
      <c r="L307" s="286"/>
    </row>
    <row r="308" spans="1:12" s="43" customFormat="1" ht="23.25" customHeight="1" x14ac:dyDescent="0.15">
      <c r="A308" s="15"/>
      <c r="B308" s="21"/>
      <c r="C308" s="333" t="s">
        <v>108</v>
      </c>
      <c r="D308" s="478">
        <v>55268000</v>
      </c>
      <c r="E308" s="510">
        <v>57086000</v>
      </c>
      <c r="F308" s="511">
        <f>E308-D308</f>
        <v>1818000</v>
      </c>
      <c r="G308" s="512">
        <f>(E308-D308)/D308</f>
        <v>3.2894260693348776E-2</v>
      </c>
      <c r="H308" s="559" t="s">
        <v>154</v>
      </c>
      <c r="I308" s="334" t="s">
        <v>7</v>
      </c>
      <c r="J308" s="604" t="s">
        <v>383</v>
      </c>
      <c r="K308" s="605">
        <v>24253560</v>
      </c>
      <c r="L308" s="288"/>
    </row>
    <row r="309" spans="1:12" s="43" customFormat="1" ht="23.25" customHeight="1" x14ac:dyDescent="0.15">
      <c r="A309" s="15"/>
      <c r="B309" s="21"/>
      <c r="C309" s="302"/>
      <c r="D309" s="477"/>
      <c r="E309" s="453"/>
      <c r="F309" s="454"/>
      <c r="G309" s="455"/>
      <c r="H309" s="559"/>
      <c r="I309" s="334" t="s">
        <v>182</v>
      </c>
      <c r="J309" s="335" t="s">
        <v>384</v>
      </c>
      <c r="K309" s="336">
        <v>2315800</v>
      </c>
      <c r="L309" s="288"/>
    </row>
    <row r="310" spans="1:12" s="43" customFormat="1" ht="23.25" customHeight="1" x14ac:dyDescent="0.15">
      <c r="A310" s="15"/>
      <c r="B310" s="21"/>
      <c r="C310" s="302"/>
      <c r="D310" s="477"/>
      <c r="E310" s="453"/>
      <c r="F310" s="454"/>
      <c r="G310" s="455"/>
      <c r="H310" s="559"/>
      <c r="I310" s="334" t="s">
        <v>183</v>
      </c>
      <c r="J310" s="335" t="s">
        <v>319</v>
      </c>
      <c r="K310" s="336">
        <v>2730480</v>
      </c>
      <c r="L310" s="288"/>
    </row>
    <row r="311" spans="1:12" s="43" customFormat="1" ht="23.25" customHeight="1" x14ac:dyDescent="0.15">
      <c r="A311" s="15"/>
      <c r="B311" s="21"/>
      <c r="C311" s="302"/>
      <c r="D311" s="453"/>
      <c r="E311" s="453"/>
      <c r="F311" s="454"/>
      <c r="G311" s="455"/>
      <c r="H311" s="559"/>
      <c r="I311" s="334" t="s">
        <v>198</v>
      </c>
      <c r="J311" s="335" t="s">
        <v>235</v>
      </c>
      <c r="K311" s="336">
        <v>1440000</v>
      </c>
      <c r="L311" s="288"/>
    </row>
    <row r="312" spans="1:12" s="43" customFormat="1" ht="23.25" customHeight="1" x14ac:dyDescent="0.15">
      <c r="A312" s="15"/>
      <c r="B312" s="21"/>
      <c r="C312" s="302"/>
      <c r="D312" s="453"/>
      <c r="E312" s="453"/>
      <c r="F312" s="454"/>
      <c r="G312" s="455"/>
      <c r="H312" s="559"/>
      <c r="I312" s="334" t="s">
        <v>184</v>
      </c>
      <c r="J312" s="335" t="s">
        <v>385</v>
      </c>
      <c r="K312" s="336">
        <v>10190630</v>
      </c>
      <c r="L312" s="288"/>
    </row>
    <row r="313" spans="1:12" s="43" customFormat="1" ht="23.25" customHeight="1" x14ac:dyDescent="0.15">
      <c r="A313" s="15"/>
      <c r="B313" s="21"/>
      <c r="C313" s="302"/>
      <c r="D313" s="453"/>
      <c r="E313" s="453"/>
      <c r="F313" s="454"/>
      <c r="G313" s="455"/>
      <c r="H313" s="559" t="s">
        <v>160</v>
      </c>
      <c r="I313" s="334" t="s">
        <v>185</v>
      </c>
      <c r="J313" s="335" t="s">
        <v>386</v>
      </c>
      <c r="K313" s="336">
        <v>7125000</v>
      </c>
      <c r="L313" s="288"/>
    </row>
    <row r="314" spans="1:12" s="43" customFormat="1" ht="23.25" customHeight="1" x14ac:dyDescent="0.15">
      <c r="A314" s="15"/>
      <c r="B314" s="21"/>
      <c r="C314" s="302"/>
      <c r="D314" s="453"/>
      <c r="E314" s="453"/>
      <c r="F314" s="454"/>
      <c r="G314" s="455"/>
      <c r="H314" s="559"/>
      <c r="I314" s="334" t="s">
        <v>186</v>
      </c>
      <c r="J314" s="335" t="s">
        <v>272</v>
      </c>
      <c r="K314" s="336">
        <f>500000*2</f>
        <v>1000000</v>
      </c>
      <c r="L314" s="295"/>
    </row>
    <row r="315" spans="1:12" s="43" customFormat="1" x14ac:dyDescent="0.15">
      <c r="A315" s="15"/>
      <c r="B315" s="21"/>
      <c r="C315" s="302"/>
      <c r="D315" s="453"/>
      <c r="E315" s="453"/>
      <c r="F315" s="454"/>
      <c r="G315" s="455"/>
      <c r="H315" s="559"/>
      <c r="I315" s="334"/>
      <c r="J315" s="335" t="s">
        <v>387</v>
      </c>
      <c r="K315" s="336">
        <v>4200000</v>
      </c>
      <c r="L315" s="288"/>
    </row>
    <row r="316" spans="1:12" s="43" customFormat="1" ht="99" x14ac:dyDescent="0.15">
      <c r="A316" s="15"/>
      <c r="B316" s="21"/>
      <c r="C316" s="302"/>
      <c r="D316" s="453"/>
      <c r="E316" s="453"/>
      <c r="F316" s="454"/>
      <c r="G316" s="455"/>
      <c r="H316" s="559"/>
      <c r="I316" s="334" t="s">
        <v>187</v>
      </c>
      <c r="J316" s="335" t="s">
        <v>388</v>
      </c>
      <c r="K316" s="336">
        <v>700000</v>
      </c>
      <c r="L316" s="288"/>
    </row>
    <row r="317" spans="1:12" s="43" customFormat="1" x14ac:dyDescent="0.15">
      <c r="A317" s="15"/>
      <c r="B317" s="21"/>
      <c r="C317" s="302"/>
      <c r="D317" s="453"/>
      <c r="E317" s="453"/>
      <c r="F317" s="454"/>
      <c r="G317" s="455"/>
      <c r="H317" s="559"/>
      <c r="I317" s="334" t="s">
        <v>273</v>
      </c>
      <c r="J317" s="335" t="s">
        <v>389</v>
      </c>
      <c r="K317" s="336">
        <v>775000</v>
      </c>
      <c r="L317" s="288"/>
    </row>
    <row r="318" spans="1:12" s="43" customFormat="1" ht="23.25" customHeight="1" x14ac:dyDescent="0.15">
      <c r="A318" s="15"/>
      <c r="B318" s="21"/>
      <c r="C318" s="302"/>
      <c r="D318" s="453"/>
      <c r="E318" s="453"/>
      <c r="F318" s="454"/>
      <c r="G318" s="455"/>
      <c r="H318" s="559"/>
      <c r="I318" s="826" t="s">
        <v>188</v>
      </c>
      <c r="J318" s="335" t="s">
        <v>390</v>
      </c>
      <c r="K318" s="336">
        <v>136000</v>
      </c>
      <c r="L318" s="288"/>
    </row>
    <row r="319" spans="1:12" s="43" customFormat="1" ht="23.25" customHeight="1" x14ac:dyDescent="0.15">
      <c r="A319" s="15"/>
      <c r="B319" s="21"/>
      <c r="C319" s="302"/>
      <c r="D319" s="453"/>
      <c r="E319" s="453"/>
      <c r="F319" s="454"/>
      <c r="G319" s="455"/>
      <c r="H319" s="559"/>
      <c r="I319" s="826"/>
      <c r="J319" s="335" t="s">
        <v>391</v>
      </c>
      <c r="K319" s="336">
        <v>14000</v>
      </c>
      <c r="L319" s="288"/>
    </row>
    <row r="320" spans="1:12" s="43" customFormat="1" ht="23.25" customHeight="1" x14ac:dyDescent="0.15">
      <c r="A320" s="15"/>
      <c r="B320" s="21"/>
      <c r="C320" s="302"/>
      <c r="D320" s="453"/>
      <c r="E320" s="453"/>
      <c r="F320" s="454"/>
      <c r="G320" s="455"/>
      <c r="H320" s="559" t="s">
        <v>158</v>
      </c>
      <c r="I320" s="334" t="s">
        <v>84</v>
      </c>
      <c r="J320" s="335" t="s">
        <v>274</v>
      </c>
      <c r="K320" s="336">
        <f>25000*4</f>
        <v>100000</v>
      </c>
      <c r="L320" s="288"/>
    </row>
    <row r="321" spans="1:12" s="43" customFormat="1" ht="23.25" customHeight="1" x14ac:dyDescent="0.15">
      <c r="A321" s="15"/>
      <c r="B321" s="21"/>
      <c r="C321" s="302"/>
      <c r="D321" s="453"/>
      <c r="E321" s="453"/>
      <c r="F321" s="454"/>
      <c r="G321" s="455"/>
      <c r="H321" s="559"/>
      <c r="I321" s="334" t="s">
        <v>189</v>
      </c>
      <c r="J321" s="335" t="s">
        <v>236</v>
      </c>
      <c r="K321" s="336">
        <f>50000*12</f>
        <v>600000</v>
      </c>
      <c r="L321" s="288"/>
    </row>
    <row r="322" spans="1:12" s="43" customFormat="1" ht="23.25" customHeight="1" x14ac:dyDescent="0.15">
      <c r="A322" s="15"/>
      <c r="B322" s="21"/>
      <c r="C322" s="302"/>
      <c r="D322" s="453"/>
      <c r="E322" s="453"/>
      <c r="F322" s="454"/>
      <c r="G322" s="455"/>
      <c r="H322" s="559"/>
      <c r="I322" s="334"/>
      <c r="J322" s="335" t="s">
        <v>237</v>
      </c>
      <c r="K322" s="336">
        <f>9900*12</f>
        <v>118800</v>
      </c>
      <c r="L322" s="288"/>
    </row>
    <row r="323" spans="1:12" s="43" customFormat="1" ht="23.25" customHeight="1" x14ac:dyDescent="0.15">
      <c r="A323" s="15"/>
      <c r="B323" s="21"/>
      <c r="C323" s="302"/>
      <c r="D323" s="453"/>
      <c r="E323" s="453"/>
      <c r="F323" s="454"/>
      <c r="G323" s="455"/>
      <c r="H323" s="559"/>
      <c r="I323" s="334"/>
      <c r="J323" s="335" t="s">
        <v>392</v>
      </c>
      <c r="K323" s="336">
        <v>56000</v>
      </c>
      <c r="L323" s="288"/>
    </row>
    <row r="324" spans="1:12" s="43" customFormat="1" x14ac:dyDescent="0.15">
      <c r="A324" s="15"/>
      <c r="B324" s="21"/>
      <c r="C324" s="302"/>
      <c r="D324" s="453"/>
      <c r="E324" s="453"/>
      <c r="F324" s="454"/>
      <c r="G324" s="455"/>
      <c r="H324" s="559"/>
      <c r="I324" s="334"/>
      <c r="J324" s="335" t="s">
        <v>393</v>
      </c>
      <c r="K324" s="336">
        <v>472230</v>
      </c>
      <c r="L324" s="288"/>
    </row>
    <row r="325" spans="1:12" s="43" customFormat="1" ht="33" x14ac:dyDescent="0.15">
      <c r="A325" s="15"/>
      <c r="B325" s="21"/>
      <c r="C325" s="302"/>
      <c r="D325" s="453"/>
      <c r="E325" s="453"/>
      <c r="F325" s="454"/>
      <c r="G325" s="455"/>
      <c r="H325" s="559"/>
      <c r="I325" s="334" t="s">
        <v>11</v>
      </c>
      <c r="J325" s="335" t="s">
        <v>394</v>
      </c>
      <c r="K325" s="336">
        <v>400000</v>
      </c>
      <c r="L325" s="288"/>
    </row>
    <row r="326" spans="1:12" s="43" customFormat="1" ht="23.25" customHeight="1" x14ac:dyDescent="0.15">
      <c r="A326" s="15"/>
      <c r="B326" s="21"/>
      <c r="C326" s="302"/>
      <c r="D326" s="453"/>
      <c r="E326" s="453"/>
      <c r="F326" s="454"/>
      <c r="G326" s="455"/>
      <c r="H326" s="559"/>
      <c r="I326" s="334" t="s">
        <v>190</v>
      </c>
      <c r="J326" s="335" t="s">
        <v>395</v>
      </c>
      <c r="K326" s="336">
        <v>58500</v>
      </c>
      <c r="L326" s="288"/>
    </row>
    <row r="327" spans="1:12" s="43" customFormat="1" ht="23.25" customHeight="1" x14ac:dyDescent="0.15">
      <c r="A327" s="15"/>
      <c r="B327" s="21"/>
      <c r="C327" s="302"/>
      <c r="D327" s="453"/>
      <c r="E327" s="453"/>
      <c r="F327" s="454"/>
      <c r="G327" s="455"/>
      <c r="H327" s="559"/>
      <c r="I327" s="334" t="s">
        <v>396</v>
      </c>
      <c r="J327" s="335" t="s">
        <v>397</v>
      </c>
      <c r="K327" s="336">
        <v>400000</v>
      </c>
      <c r="L327" s="288"/>
    </row>
    <row r="328" spans="1:12" s="43" customFormat="1" ht="23.25" customHeight="1" x14ac:dyDescent="0.15">
      <c r="A328" s="15"/>
      <c r="B328" s="21"/>
      <c r="C328" s="178" t="s">
        <v>109</v>
      </c>
      <c r="D328" s="255">
        <v>31825000</v>
      </c>
      <c r="E328" s="172">
        <v>35850000</v>
      </c>
      <c r="F328" s="227">
        <f t="shared" ref="F328" si="58">E328-D328</f>
        <v>4025000</v>
      </c>
      <c r="G328" s="156">
        <f t="shared" ref="G328" si="59">(E328-D328)/D328</f>
        <v>0.12647289866457187</v>
      </c>
      <c r="H328" s="606" t="s">
        <v>154</v>
      </c>
      <c r="I328" s="607" t="s">
        <v>155</v>
      </c>
      <c r="J328" s="608" t="s">
        <v>531</v>
      </c>
      <c r="K328" s="609">
        <v>1989440</v>
      </c>
      <c r="L328" s="287"/>
    </row>
    <row r="329" spans="1:12" s="43" customFormat="1" ht="23.25" customHeight="1" x14ac:dyDescent="0.15">
      <c r="A329" s="15"/>
      <c r="B329" s="21"/>
      <c r="C329" s="21"/>
      <c r="D329" s="160"/>
      <c r="E329" s="160"/>
      <c r="F329" s="236"/>
      <c r="G329" s="162"/>
      <c r="H329" s="610"/>
      <c r="I329" s="548"/>
      <c r="J329" s="548" t="s">
        <v>532</v>
      </c>
      <c r="K329" s="611">
        <v>22232430</v>
      </c>
      <c r="L329" s="287"/>
    </row>
    <row r="330" spans="1:12" s="43" customFormat="1" ht="23.25" customHeight="1" x14ac:dyDescent="0.15">
      <c r="A330" s="15"/>
      <c r="B330" s="21"/>
      <c r="C330" s="21"/>
      <c r="D330" s="160"/>
      <c r="E330" s="160"/>
      <c r="F330" s="237"/>
      <c r="G330" s="162"/>
      <c r="H330" s="610"/>
      <c r="I330" s="548" t="s">
        <v>161</v>
      </c>
      <c r="J330" s="548" t="s">
        <v>533</v>
      </c>
      <c r="K330" s="611">
        <v>181740</v>
      </c>
      <c r="L330" s="287"/>
    </row>
    <row r="331" spans="1:12" s="43" customFormat="1" ht="23.25" customHeight="1" x14ac:dyDescent="0.15">
      <c r="A331" s="15"/>
      <c r="B331" s="21"/>
      <c r="C331" s="21"/>
      <c r="D331" s="160"/>
      <c r="E331" s="160"/>
      <c r="F331" s="237"/>
      <c r="G331" s="162"/>
      <c r="H331" s="610"/>
      <c r="I331" s="548"/>
      <c r="J331" s="548" t="s">
        <v>534</v>
      </c>
      <c r="K331" s="611">
        <v>2229800</v>
      </c>
      <c r="L331" s="287"/>
    </row>
    <row r="332" spans="1:12" s="43" customFormat="1" ht="23.25" customHeight="1" x14ac:dyDescent="0.15">
      <c r="A332" s="15"/>
      <c r="B332" s="21"/>
      <c r="C332" s="21"/>
      <c r="D332" s="160"/>
      <c r="E332" s="160"/>
      <c r="F332" s="237"/>
      <c r="G332" s="162"/>
      <c r="H332" s="610"/>
      <c r="I332" s="548" t="s">
        <v>162</v>
      </c>
      <c r="J332" s="548" t="s">
        <v>535</v>
      </c>
      <c r="K332" s="611">
        <v>2931600</v>
      </c>
      <c r="L332" s="287"/>
    </row>
    <row r="333" spans="1:12" s="43" customFormat="1" ht="23.25" customHeight="1" x14ac:dyDescent="0.15">
      <c r="A333" s="15"/>
      <c r="B333" s="21"/>
      <c r="C333" s="21"/>
      <c r="D333" s="160"/>
      <c r="E333" s="160"/>
      <c r="F333" s="237"/>
      <c r="G333" s="162"/>
      <c r="H333" s="610" t="s">
        <v>158</v>
      </c>
      <c r="I333" s="548" t="s">
        <v>84</v>
      </c>
      <c r="J333" s="548" t="s">
        <v>536</v>
      </c>
      <c r="K333" s="611">
        <v>240000</v>
      </c>
      <c r="L333" s="287"/>
    </row>
    <row r="334" spans="1:12" s="43" customFormat="1" ht="23.25" customHeight="1" x14ac:dyDescent="0.15">
      <c r="A334" s="15"/>
      <c r="B334" s="21"/>
      <c r="C334" s="21"/>
      <c r="D334" s="160"/>
      <c r="E334" s="160"/>
      <c r="F334" s="237"/>
      <c r="G334" s="162"/>
      <c r="H334" s="610"/>
      <c r="I334" s="548" t="s">
        <v>159</v>
      </c>
      <c r="J334" s="548" t="s">
        <v>537</v>
      </c>
      <c r="K334" s="611">
        <v>240000</v>
      </c>
      <c r="L334" s="287"/>
    </row>
    <row r="335" spans="1:12" s="43" customFormat="1" ht="23.25" customHeight="1" x14ac:dyDescent="0.15">
      <c r="A335" s="15"/>
      <c r="B335" s="21"/>
      <c r="C335" s="21"/>
      <c r="D335" s="160"/>
      <c r="E335" s="160"/>
      <c r="F335" s="237"/>
      <c r="G335" s="162"/>
      <c r="H335" s="610"/>
      <c r="I335" s="548" t="s">
        <v>241</v>
      </c>
      <c r="J335" s="548" t="s">
        <v>538</v>
      </c>
      <c r="K335" s="611">
        <v>4400000</v>
      </c>
      <c r="L335" s="287"/>
    </row>
    <row r="336" spans="1:12" s="43" customFormat="1" ht="23.25" customHeight="1" x14ac:dyDescent="0.15">
      <c r="A336" s="15"/>
      <c r="B336" s="21"/>
      <c r="C336" s="21"/>
      <c r="D336" s="160"/>
      <c r="E336" s="160"/>
      <c r="F336" s="237"/>
      <c r="G336" s="162"/>
      <c r="H336" s="610"/>
      <c r="I336" s="548"/>
      <c r="J336" s="548" t="s">
        <v>539</v>
      </c>
      <c r="K336" s="611">
        <v>1204990</v>
      </c>
      <c r="L336" s="287"/>
    </row>
    <row r="337" spans="1:12" s="43" customFormat="1" ht="23.25" customHeight="1" x14ac:dyDescent="0.15">
      <c r="A337" s="15"/>
      <c r="B337" s="21"/>
      <c r="C337" s="21"/>
      <c r="D337" s="161"/>
      <c r="E337" s="161"/>
      <c r="F337" s="237"/>
      <c r="G337" s="162"/>
      <c r="H337" s="612"/>
      <c r="I337" s="549" t="s">
        <v>8</v>
      </c>
      <c r="J337" s="549" t="s">
        <v>242</v>
      </c>
      <c r="K337" s="613">
        <v>200000</v>
      </c>
      <c r="L337" s="287"/>
    </row>
    <row r="338" spans="1:12" s="340" customFormat="1" ht="23.25" customHeight="1" x14ac:dyDescent="0.15">
      <c r="A338" s="338"/>
      <c r="B338" s="341"/>
      <c r="C338" s="18" t="s">
        <v>311</v>
      </c>
      <c r="D338" s="506">
        <v>0</v>
      </c>
      <c r="E338" s="506">
        <v>30000000</v>
      </c>
      <c r="F338" s="227">
        <f t="shared" ref="F338" si="60">E338-D338</f>
        <v>30000000</v>
      </c>
      <c r="G338" s="156">
        <v>1</v>
      </c>
      <c r="H338" s="614" t="s">
        <v>3</v>
      </c>
      <c r="I338" s="614" t="s">
        <v>312</v>
      </c>
      <c r="J338" s="614" t="s">
        <v>427</v>
      </c>
      <c r="K338" s="615">
        <v>25061760</v>
      </c>
      <c r="L338" s="339"/>
    </row>
    <row r="339" spans="1:12" s="340" customFormat="1" ht="26.25" customHeight="1" x14ac:dyDescent="0.15">
      <c r="A339" s="338"/>
      <c r="B339" s="341"/>
      <c r="C339" s="479"/>
      <c r="D339" s="516"/>
      <c r="E339" s="516"/>
      <c r="F339" s="237"/>
      <c r="G339" s="162"/>
      <c r="H339" s="614"/>
      <c r="I339" s="616"/>
      <c r="J339" s="617" t="s">
        <v>426</v>
      </c>
      <c r="K339" s="618">
        <v>2880000</v>
      </c>
      <c r="L339" s="339"/>
    </row>
    <row r="340" spans="1:12" s="340" customFormat="1" ht="23.25" customHeight="1" x14ac:dyDescent="0.15">
      <c r="A340" s="338"/>
      <c r="B340" s="341"/>
      <c r="C340" s="337"/>
      <c r="D340" s="516"/>
      <c r="E340" s="516"/>
      <c r="F340" s="237"/>
      <c r="G340" s="162"/>
      <c r="H340" s="614"/>
      <c r="I340" s="614" t="s">
        <v>3</v>
      </c>
      <c r="J340" s="614" t="s">
        <v>428</v>
      </c>
      <c r="K340" s="619">
        <v>264000</v>
      </c>
      <c r="L340" s="339"/>
    </row>
    <row r="341" spans="1:12" s="304" customFormat="1" ht="23.25" customHeight="1" x14ac:dyDescent="0.15">
      <c r="A341" s="303"/>
      <c r="B341" s="262"/>
      <c r="C341" s="21"/>
      <c r="D341" s="516"/>
      <c r="E341" s="516"/>
      <c r="F341" s="237"/>
      <c r="G341" s="162"/>
      <c r="H341" s="614"/>
      <c r="I341" s="614"/>
      <c r="J341" s="614" t="s">
        <v>429</v>
      </c>
      <c r="K341" s="618">
        <v>794240</v>
      </c>
      <c r="L341" s="287"/>
    </row>
    <row r="342" spans="1:12" s="304" customFormat="1" ht="23.25" customHeight="1" x14ac:dyDescent="0.15">
      <c r="A342" s="303"/>
      <c r="B342" s="262"/>
      <c r="C342" s="21"/>
      <c r="D342" s="516"/>
      <c r="E342" s="516"/>
      <c r="F342" s="237"/>
      <c r="G342" s="162"/>
      <c r="H342" s="620"/>
      <c r="I342" s="621"/>
      <c r="J342" s="621" t="s">
        <v>430</v>
      </c>
      <c r="K342" s="622">
        <v>1000000</v>
      </c>
      <c r="L342" s="287"/>
    </row>
    <row r="343" spans="1:12" s="304" customFormat="1" ht="23.25" customHeight="1" x14ac:dyDescent="0.15">
      <c r="A343" s="303"/>
      <c r="B343" s="262"/>
      <c r="C343" s="628" t="s">
        <v>380</v>
      </c>
      <c r="D343" s="505">
        <v>0</v>
      </c>
      <c r="E343" s="505">
        <v>4000000</v>
      </c>
      <c r="F343" s="227">
        <f t="shared" ref="F343" si="61">E343-D343</f>
        <v>4000000</v>
      </c>
      <c r="G343" s="156">
        <v>1</v>
      </c>
      <c r="H343" s="614" t="s">
        <v>3</v>
      </c>
      <c r="I343" s="614" t="s">
        <v>3</v>
      </c>
      <c r="J343" s="614" t="s">
        <v>431</v>
      </c>
      <c r="K343" s="618"/>
      <c r="L343" s="287"/>
    </row>
    <row r="344" spans="1:12" s="304" customFormat="1" ht="23.25" customHeight="1" x14ac:dyDescent="0.15">
      <c r="A344" s="303"/>
      <c r="B344" s="262"/>
      <c r="C344" s="21"/>
      <c r="D344" s="516"/>
      <c r="E344" s="516"/>
      <c r="F344" s="237"/>
      <c r="G344" s="162"/>
      <c r="H344" s="614"/>
      <c r="I344" s="614"/>
      <c r="J344" s="614" t="s">
        <v>432</v>
      </c>
      <c r="K344" s="618">
        <v>600000</v>
      </c>
      <c r="L344" s="287"/>
    </row>
    <row r="345" spans="1:12" s="304" customFormat="1" ht="23.25" customHeight="1" x14ac:dyDescent="0.15">
      <c r="A345" s="303"/>
      <c r="B345" s="262"/>
      <c r="C345" s="21"/>
      <c r="D345" s="516"/>
      <c r="E345" s="516"/>
      <c r="F345" s="237"/>
      <c r="G345" s="162"/>
      <c r="H345" s="614"/>
      <c r="I345" s="614"/>
      <c r="J345" s="623" t="s">
        <v>434</v>
      </c>
      <c r="K345" s="618">
        <v>900000</v>
      </c>
      <c r="L345" s="287"/>
    </row>
    <row r="346" spans="1:12" s="304" customFormat="1" ht="23.25" customHeight="1" x14ac:dyDescent="0.15">
      <c r="A346" s="303"/>
      <c r="B346" s="262"/>
      <c r="C346" s="21"/>
      <c r="D346" s="516"/>
      <c r="E346" s="516"/>
      <c r="F346" s="237"/>
      <c r="G346" s="162"/>
      <c r="H346" s="614"/>
      <c r="I346" s="614"/>
      <c r="J346" s="623" t="s">
        <v>433</v>
      </c>
      <c r="K346" s="618">
        <v>2400000</v>
      </c>
      <c r="L346" s="287"/>
    </row>
    <row r="347" spans="1:12" s="304" customFormat="1" ht="23.25" customHeight="1" x14ac:dyDescent="0.15">
      <c r="A347" s="303"/>
      <c r="B347" s="262"/>
      <c r="C347" s="21"/>
      <c r="D347" s="516"/>
      <c r="E347" s="516"/>
      <c r="F347" s="237"/>
      <c r="G347" s="162"/>
      <c r="H347" s="620"/>
      <c r="I347" s="621"/>
      <c r="J347" s="621" t="s">
        <v>540</v>
      </c>
      <c r="K347" s="622">
        <v>100000</v>
      </c>
      <c r="L347" s="287"/>
    </row>
    <row r="348" spans="1:12" s="304" customFormat="1" ht="23.25" customHeight="1" x14ac:dyDescent="0.15">
      <c r="A348" s="303"/>
      <c r="B348" s="262"/>
      <c r="C348" s="628" t="s">
        <v>379</v>
      </c>
      <c r="D348" s="505">
        <v>0</v>
      </c>
      <c r="E348" s="505">
        <v>19000000</v>
      </c>
      <c r="F348" s="227">
        <f t="shared" ref="F348" si="62">E348-D348</f>
        <v>19000000</v>
      </c>
      <c r="G348" s="156">
        <v>1</v>
      </c>
      <c r="H348" s="614" t="s">
        <v>3</v>
      </c>
      <c r="I348" s="614" t="s">
        <v>396</v>
      </c>
      <c r="J348" s="623" t="s">
        <v>401</v>
      </c>
      <c r="K348" s="618">
        <v>330000</v>
      </c>
      <c r="L348" s="287"/>
    </row>
    <row r="349" spans="1:12" s="304" customFormat="1" ht="23.25" customHeight="1" x14ac:dyDescent="0.15">
      <c r="A349" s="303"/>
      <c r="B349" s="262"/>
      <c r="C349" s="21"/>
      <c r="D349" s="516"/>
      <c r="E349" s="516"/>
      <c r="F349" s="237"/>
      <c r="G349" s="162"/>
      <c r="H349" s="614"/>
      <c r="I349" s="614"/>
      <c r="J349" s="623" t="s">
        <v>435</v>
      </c>
      <c r="K349" s="618">
        <v>132000</v>
      </c>
      <c r="L349" s="287"/>
    </row>
    <row r="350" spans="1:12" s="304" customFormat="1" ht="23.25" customHeight="1" x14ac:dyDescent="0.15">
      <c r="A350" s="303"/>
      <c r="B350" s="262"/>
      <c r="C350" s="21"/>
      <c r="D350" s="160"/>
      <c r="E350" s="160"/>
      <c r="F350" s="237"/>
      <c r="G350" s="162"/>
      <c r="H350" s="614"/>
      <c r="I350" s="614"/>
      <c r="J350" s="614" t="s">
        <v>436</v>
      </c>
      <c r="K350" s="618">
        <v>176000</v>
      </c>
      <c r="L350" s="287"/>
    </row>
    <row r="351" spans="1:12" s="304" customFormat="1" ht="23.25" customHeight="1" x14ac:dyDescent="0.15">
      <c r="A351" s="303"/>
      <c r="B351" s="262"/>
      <c r="C351" s="21"/>
      <c r="D351" s="160"/>
      <c r="E351" s="160"/>
      <c r="F351" s="237"/>
      <c r="G351" s="162"/>
      <c r="H351" s="614"/>
      <c r="I351" s="614"/>
      <c r="J351" s="614" t="s">
        <v>437</v>
      </c>
      <c r="K351" s="618">
        <v>44000</v>
      </c>
      <c r="L351" s="287"/>
    </row>
    <row r="352" spans="1:12" s="304" customFormat="1" ht="23.25" customHeight="1" x14ac:dyDescent="0.15">
      <c r="A352" s="303"/>
      <c r="B352" s="262"/>
      <c r="C352" s="21"/>
      <c r="D352" s="160"/>
      <c r="E352" s="160"/>
      <c r="F352" s="237"/>
      <c r="G352" s="162"/>
      <c r="H352" s="614"/>
      <c r="I352" s="614"/>
      <c r="J352" s="623" t="s">
        <v>438</v>
      </c>
      <c r="K352" s="618">
        <v>900000</v>
      </c>
      <c r="L352" s="287"/>
    </row>
    <row r="353" spans="1:15" s="304" customFormat="1" ht="23.25" customHeight="1" x14ac:dyDescent="0.15">
      <c r="A353" s="303"/>
      <c r="B353" s="262"/>
      <c r="C353" s="21"/>
      <c r="D353" s="160"/>
      <c r="E353" s="160"/>
      <c r="F353" s="237"/>
      <c r="G353" s="162"/>
      <c r="H353" s="614"/>
      <c r="I353" s="614"/>
      <c r="J353" s="623" t="s">
        <v>439</v>
      </c>
      <c r="K353" s="618">
        <v>150000</v>
      </c>
      <c r="L353" s="287"/>
    </row>
    <row r="354" spans="1:15" s="304" customFormat="1" ht="23.25" customHeight="1" x14ac:dyDescent="0.15">
      <c r="A354" s="303"/>
      <c r="B354" s="262"/>
      <c r="C354" s="21"/>
      <c r="D354" s="160"/>
      <c r="E354" s="160"/>
      <c r="F354" s="237"/>
      <c r="G354" s="162"/>
      <c r="H354" s="614"/>
      <c r="I354" s="614" t="s">
        <v>409</v>
      </c>
      <c r="J354" s="623" t="s">
        <v>410</v>
      </c>
      <c r="K354" s="619">
        <v>1000000</v>
      </c>
      <c r="L354" s="287"/>
    </row>
    <row r="355" spans="1:15" s="304" customFormat="1" ht="23.25" customHeight="1" x14ac:dyDescent="0.15">
      <c r="A355" s="303"/>
      <c r="B355" s="262"/>
      <c r="C355" s="21"/>
      <c r="D355" s="160"/>
      <c r="E355" s="160"/>
      <c r="F355" s="237"/>
      <c r="G355" s="162"/>
      <c r="H355" s="614"/>
      <c r="I355" s="614"/>
      <c r="J355" s="623" t="s">
        <v>440</v>
      </c>
      <c r="K355" s="619">
        <v>500000</v>
      </c>
      <c r="L355" s="287"/>
    </row>
    <row r="356" spans="1:15" s="304" customFormat="1" ht="23.25" customHeight="1" x14ac:dyDescent="0.15">
      <c r="A356" s="303"/>
      <c r="B356" s="262"/>
      <c r="C356" s="21"/>
      <c r="D356" s="160"/>
      <c r="E356" s="160"/>
      <c r="F356" s="237"/>
      <c r="G356" s="162"/>
      <c r="H356" s="614"/>
      <c r="I356" s="614"/>
      <c r="J356" s="623" t="s">
        <v>441</v>
      </c>
      <c r="K356" s="619">
        <v>440000</v>
      </c>
      <c r="L356" s="287"/>
    </row>
    <row r="357" spans="1:15" s="304" customFormat="1" ht="23.25" customHeight="1" x14ac:dyDescent="0.15">
      <c r="A357" s="303"/>
      <c r="B357" s="262"/>
      <c r="C357" s="21"/>
      <c r="D357" s="160"/>
      <c r="E357" s="160"/>
      <c r="F357" s="237"/>
      <c r="G357" s="162"/>
      <c r="H357" s="614"/>
      <c r="I357" s="614"/>
      <c r="J357" s="623" t="s">
        <v>442</v>
      </c>
      <c r="K357" s="619">
        <v>200000</v>
      </c>
      <c r="L357" s="287"/>
    </row>
    <row r="358" spans="1:15" s="304" customFormat="1" ht="23.25" customHeight="1" x14ac:dyDescent="0.15">
      <c r="A358" s="303"/>
      <c r="B358" s="262"/>
      <c r="C358" s="21"/>
      <c r="D358" s="160"/>
      <c r="E358" s="160"/>
      <c r="F358" s="237"/>
      <c r="G358" s="162"/>
      <c r="H358" s="614"/>
      <c r="I358" s="614"/>
      <c r="J358" s="623" t="s">
        <v>417</v>
      </c>
      <c r="K358" s="619">
        <v>440000</v>
      </c>
      <c r="L358" s="287"/>
    </row>
    <row r="359" spans="1:15" s="304" customFormat="1" ht="23.25" customHeight="1" x14ac:dyDescent="0.15">
      <c r="A359" s="303"/>
      <c r="B359" s="262"/>
      <c r="C359" s="21"/>
      <c r="D359" s="160"/>
      <c r="E359" s="160"/>
      <c r="F359" s="237"/>
      <c r="G359" s="162"/>
      <c r="H359" s="614"/>
      <c r="I359" s="614"/>
      <c r="J359" s="623" t="s">
        <v>443</v>
      </c>
      <c r="K359" s="619">
        <v>4000000</v>
      </c>
      <c r="L359" s="287"/>
    </row>
    <row r="360" spans="1:15" s="304" customFormat="1" ht="23.25" customHeight="1" x14ac:dyDescent="0.15">
      <c r="A360" s="303"/>
      <c r="B360" s="262"/>
      <c r="C360" s="21"/>
      <c r="D360" s="160"/>
      <c r="E360" s="160"/>
      <c r="F360" s="237"/>
      <c r="G360" s="162"/>
      <c r="H360" s="614"/>
      <c r="I360" s="614" t="s">
        <v>444</v>
      </c>
      <c r="J360" s="623" t="s">
        <v>421</v>
      </c>
      <c r="K360" s="619">
        <v>2000000</v>
      </c>
      <c r="L360" s="287"/>
    </row>
    <row r="361" spans="1:15" s="304" customFormat="1" ht="23.25" customHeight="1" x14ac:dyDescent="0.15">
      <c r="A361" s="303"/>
      <c r="B361" s="262"/>
      <c r="C361" s="21"/>
      <c r="D361" s="160"/>
      <c r="E361" s="160"/>
      <c r="F361" s="237"/>
      <c r="G361" s="162"/>
      <c r="H361" s="614"/>
      <c r="I361" s="614"/>
      <c r="J361" s="623" t="s">
        <v>445</v>
      </c>
      <c r="K361" s="619">
        <v>3000000</v>
      </c>
      <c r="L361" s="287"/>
    </row>
    <row r="362" spans="1:15" s="304" customFormat="1" ht="23.25" customHeight="1" x14ac:dyDescent="0.15">
      <c r="A362" s="303"/>
      <c r="B362" s="262"/>
      <c r="C362" s="21"/>
      <c r="D362" s="160"/>
      <c r="E362" s="160"/>
      <c r="F362" s="237"/>
      <c r="G362" s="162"/>
      <c r="H362" s="614"/>
      <c r="I362" s="614"/>
      <c r="J362" s="614" t="s">
        <v>446</v>
      </c>
      <c r="K362" s="619">
        <v>1500000</v>
      </c>
      <c r="L362" s="287"/>
    </row>
    <row r="363" spans="1:15" s="304" customFormat="1" ht="23.25" customHeight="1" x14ac:dyDescent="0.15">
      <c r="A363" s="303"/>
      <c r="B363" s="262"/>
      <c r="C363" s="21"/>
      <c r="D363" s="160"/>
      <c r="E363" s="160"/>
      <c r="F363" s="237"/>
      <c r="G363" s="162"/>
      <c r="H363" s="614"/>
      <c r="I363" s="614"/>
      <c r="J363" s="614" t="s">
        <v>447</v>
      </c>
      <c r="K363" s="619">
        <v>4000000</v>
      </c>
      <c r="L363" s="287"/>
    </row>
    <row r="364" spans="1:15" s="304" customFormat="1" ht="23.25" customHeight="1" x14ac:dyDescent="0.15">
      <c r="A364" s="303"/>
      <c r="B364" s="262"/>
      <c r="C364" s="21"/>
      <c r="D364" s="161"/>
      <c r="E364" s="161"/>
      <c r="F364" s="310"/>
      <c r="G364" s="311"/>
      <c r="H364" s="614"/>
      <c r="I364" s="614"/>
      <c r="J364" s="614" t="s">
        <v>448</v>
      </c>
      <c r="K364" s="619">
        <v>188000</v>
      </c>
      <c r="L364" s="287"/>
    </row>
    <row r="365" spans="1:15" s="43" customFormat="1" ht="23.25" customHeight="1" x14ac:dyDescent="0.15">
      <c r="A365" s="208" t="s">
        <v>20</v>
      </c>
      <c r="B365" s="202"/>
      <c r="C365" s="209"/>
      <c r="D365" s="210">
        <f t="shared" ref="D365:E366" si="63">D366</f>
        <v>47544759</v>
      </c>
      <c r="E365" s="210">
        <f t="shared" si="63"/>
        <v>117248000</v>
      </c>
      <c r="F365" s="215">
        <f t="shared" ref="F365:F367" si="64">E365-D365</f>
        <v>69703241</v>
      </c>
      <c r="G365" s="211">
        <f t="shared" ref="G365:G367" si="65">(E365-D365)/D365</f>
        <v>1.4660551965359632</v>
      </c>
      <c r="H365" s="296"/>
      <c r="I365" s="297"/>
      <c r="J365" s="298"/>
      <c r="K365" s="294"/>
      <c r="L365" s="287"/>
    </row>
    <row r="366" spans="1:15" s="43" customFormat="1" ht="23.25" customHeight="1" x14ac:dyDescent="0.15">
      <c r="A366" s="15"/>
      <c r="B366" s="821" t="s">
        <v>20</v>
      </c>
      <c r="C366" s="822"/>
      <c r="D366" s="253">
        <f>D367</f>
        <v>47544759</v>
      </c>
      <c r="E366" s="48">
        <f t="shared" si="63"/>
        <v>117248000</v>
      </c>
      <c r="F366" s="230">
        <f t="shared" si="64"/>
        <v>69703241</v>
      </c>
      <c r="G366" s="179">
        <f t="shared" si="65"/>
        <v>1.4660551965359632</v>
      </c>
      <c r="H366" s="296"/>
      <c r="I366" s="297"/>
      <c r="J366" s="298"/>
      <c r="K366" s="294"/>
      <c r="L366" s="287"/>
    </row>
    <row r="367" spans="1:15" s="43" customFormat="1" ht="23.25" customHeight="1" x14ac:dyDescent="0.15">
      <c r="A367" s="181"/>
      <c r="B367" s="154"/>
      <c r="C367" s="198" t="s">
        <v>194</v>
      </c>
      <c r="D367" s="253">
        <v>47544759</v>
      </c>
      <c r="E367" s="48">
        <v>117248000</v>
      </c>
      <c r="F367" s="230">
        <f t="shared" si="64"/>
        <v>69703241</v>
      </c>
      <c r="G367" s="156">
        <f t="shared" si="65"/>
        <v>1.4660551965359632</v>
      </c>
      <c r="H367" s="499" t="s">
        <v>639</v>
      </c>
      <c r="I367" s="299"/>
      <c r="J367" s="300"/>
      <c r="K367" s="704">
        <v>79548000</v>
      </c>
      <c r="L367" s="287"/>
    </row>
    <row r="368" spans="1:15" s="43" customFormat="1" ht="23.25" customHeight="1" x14ac:dyDescent="0.15">
      <c r="A368" s="187"/>
      <c r="B368" s="187"/>
      <c r="D368" s="47"/>
      <c r="E368" s="47"/>
      <c r="F368" s="225"/>
      <c r="G368" s="149"/>
      <c r="H368" s="500" t="s">
        <v>127</v>
      </c>
      <c r="I368" s="500" t="s">
        <v>127</v>
      </c>
      <c r="J368" s="300"/>
      <c r="K368" s="495">
        <v>30000000</v>
      </c>
      <c r="L368" s="287"/>
      <c r="M368" s="196"/>
      <c r="O368" s="196"/>
    </row>
    <row r="369" spans="1:98" s="43" customFormat="1" ht="23.25" customHeight="1" x14ac:dyDescent="0.15">
      <c r="A369" s="187"/>
      <c r="B369" s="187"/>
      <c r="D369" s="47"/>
      <c r="E369" s="47"/>
      <c r="F369" s="225"/>
      <c r="G369" s="149"/>
      <c r="H369" s="492" t="s">
        <v>129</v>
      </c>
      <c r="I369" s="492" t="s">
        <v>129</v>
      </c>
      <c r="J369" s="493"/>
      <c r="K369" s="495">
        <v>5000000</v>
      </c>
      <c r="L369" s="301"/>
      <c r="M369" s="190"/>
      <c r="N369" s="190"/>
      <c r="O369" s="195"/>
    </row>
    <row r="370" spans="1:98" s="43" customFormat="1" ht="23.25" customHeight="1" x14ac:dyDescent="0.15">
      <c r="A370" s="182"/>
      <c r="B370" s="182"/>
      <c r="C370" s="63"/>
      <c r="D370" s="59"/>
      <c r="E370" s="59"/>
      <c r="F370" s="226"/>
      <c r="G370" s="150"/>
      <c r="H370" s="492" t="s">
        <v>240</v>
      </c>
      <c r="I370" s="492" t="s">
        <v>240</v>
      </c>
      <c r="J370" s="494" t="s">
        <v>195</v>
      </c>
      <c r="K370" s="495">
        <v>2700000</v>
      </c>
      <c r="L370" s="301"/>
      <c r="M370" s="190"/>
      <c r="N370" s="190"/>
      <c r="O370" s="195"/>
    </row>
    <row r="371" spans="1:98" s="8" customFormat="1" ht="23.25" customHeight="1" x14ac:dyDescent="0.15">
      <c r="A371" s="816" t="s">
        <v>35</v>
      </c>
      <c r="B371" s="817"/>
      <c r="C371" s="818"/>
      <c r="D371" s="212">
        <f t="shared" ref="D371:E371" si="66">D372</f>
        <v>63249099</v>
      </c>
      <c r="E371" s="212">
        <f t="shared" si="66"/>
        <v>58133052</v>
      </c>
      <c r="F371" s="215">
        <f t="shared" ref="F371:F374" si="67">E371-D371</f>
        <v>-5116047</v>
      </c>
      <c r="G371" s="503">
        <f t="shared" ref="G371:G374" si="68">(E371-D371)/D371</f>
        <v>-8.0887270821043633E-2</v>
      </c>
      <c r="H371" s="502"/>
      <c r="I371" s="297"/>
      <c r="J371" s="298"/>
      <c r="K371" s="696"/>
      <c r="L371" s="501"/>
      <c r="M371" s="197"/>
      <c r="N371" s="197"/>
      <c r="O371" s="197"/>
    </row>
    <row r="372" spans="1:98" s="43" customFormat="1" ht="23.25" customHeight="1" x14ac:dyDescent="0.15">
      <c r="A372" s="15"/>
      <c r="B372" s="819" t="s">
        <v>35</v>
      </c>
      <c r="C372" s="820"/>
      <c r="D372" s="254">
        <f>SUM(D373:D374)</f>
        <v>63249099</v>
      </c>
      <c r="E372" s="60">
        <f>SUM(E373:E374)</f>
        <v>58133052</v>
      </c>
      <c r="F372" s="230">
        <f t="shared" si="67"/>
        <v>-5116047</v>
      </c>
      <c r="G372" s="179">
        <f t="shared" si="68"/>
        <v>-8.0887270821043633E-2</v>
      </c>
      <c r="H372" s="489"/>
      <c r="I372" s="299"/>
      <c r="J372" s="300"/>
      <c r="K372" s="468"/>
      <c r="L372" s="287"/>
    </row>
    <row r="373" spans="1:98" s="43" customFormat="1" ht="23.25" customHeight="1" x14ac:dyDescent="0.15">
      <c r="A373" s="181"/>
      <c r="B373" s="154"/>
      <c r="C373" s="18" t="s">
        <v>5</v>
      </c>
      <c r="D373" s="254">
        <v>7901275</v>
      </c>
      <c r="E373" s="217">
        <v>8803790</v>
      </c>
      <c r="F373" s="230">
        <f t="shared" si="67"/>
        <v>902515</v>
      </c>
      <c r="G373" s="179">
        <f t="shared" si="68"/>
        <v>0.11422397018202758</v>
      </c>
      <c r="H373" s="489" t="s">
        <v>5</v>
      </c>
      <c r="I373" s="299"/>
      <c r="J373" s="300"/>
      <c r="K373" s="497">
        <v>8803790</v>
      </c>
      <c r="L373" s="287"/>
    </row>
    <row r="374" spans="1:98" ht="24" customHeight="1" thickBot="1" x14ac:dyDescent="0.2">
      <c r="A374" s="192"/>
      <c r="B374" s="193"/>
      <c r="C374" s="194" t="s">
        <v>36</v>
      </c>
      <c r="D374" s="484">
        <v>55347824</v>
      </c>
      <c r="E374" s="217">
        <v>49329262</v>
      </c>
      <c r="F374" s="227">
        <f t="shared" si="67"/>
        <v>-6018562</v>
      </c>
      <c r="G374" s="179">
        <f t="shared" si="68"/>
        <v>-0.10874071580483453</v>
      </c>
      <c r="H374" s="496" t="s">
        <v>196</v>
      </c>
      <c r="I374" s="191"/>
      <c r="J374" s="46"/>
      <c r="K374" s="498">
        <v>49329262</v>
      </c>
      <c r="L374" s="286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3"/>
      <c r="AT374" s="183"/>
      <c r="AU374" s="183"/>
      <c r="AV374" s="183"/>
      <c r="AW374" s="183"/>
      <c r="AX374" s="183"/>
      <c r="AY374" s="183"/>
      <c r="AZ374" s="183"/>
      <c r="BA374" s="183"/>
      <c r="BB374" s="183"/>
      <c r="BC374" s="183"/>
      <c r="BD374" s="183"/>
      <c r="BE374" s="183"/>
      <c r="BF374" s="183"/>
      <c r="BG374" s="183"/>
      <c r="BH374" s="183"/>
      <c r="BI374" s="183"/>
      <c r="BJ374" s="183"/>
      <c r="BK374" s="183"/>
      <c r="BL374" s="183"/>
      <c r="BM374" s="183"/>
      <c r="BN374" s="183"/>
      <c r="BO374" s="183"/>
      <c r="BP374" s="183"/>
      <c r="BQ374" s="183"/>
      <c r="BR374" s="183"/>
      <c r="BS374" s="183"/>
      <c r="BT374" s="183"/>
      <c r="BU374" s="183"/>
      <c r="BV374" s="183"/>
      <c r="BW374" s="183"/>
      <c r="BX374" s="183"/>
      <c r="BY374" s="183"/>
      <c r="BZ374" s="183"/>
      <c r="CA374" s="183"/>
      <c r="CB374" s="183"/>
      <c r="CC374" s="183"/>
      <c r="CD374" s="183"/>
      <c r="CE374" s="183"/>
      <c r="CF374" s="183"/>
      <c r="CG374" s="183"/>
      <c r="CH374" s="183"/>
      <c r="CI374" s="183"/>
      <c r="CJ374" s="183"/>
      <c r="CK374" s="183"/>
      <c r="CL374" s="183"/>
      <c r="CM374" s="183"/>
      <c r="CN374" s="183"/>
      <c r="CO374" s="183"/>
      <c r="CP374" s="183"/>
      <c r="CQ374" s="183"/>
      <c r="CR374" s="183"/>
      <c r="CS374" s="183"/>
      <c r="CT374" s="183"/>
    </row>
    <row r="375" spans="1:98" x14ac:dyDescent="0.15">
      <c r="I375" s="191"/>
    </row>
    <row r="376" spans="1:98" x14ac:dyDescent="0.15">
      <c r="I376" s="191"/>
    </row>
    <row r="377" spans="1:98" x14ac:dyDescent="0.15">
      <c r="I377" s="191"/>
    </row>
    <row r="378" spans="1:98" x14ac:dyDescent="0.15">
      <c r="I378" s="191"/>
    </row>
    <row r="379" spans="1:98" x14ac:dyDescent="0.15">
      <c r="I379" s="191"/>
    </row>
    <row r="380" spans="1:98" x14ac:dyDescent="0.15">
      <c r="I380" s="191"/>
    </row>
    <row r="381" spans="1:98" x14ac:dyDescent="0.15">
      <c r="I381" s="191"/>
    </row>
    <row r="382" spans="1:98" x14ac:dyDescent="0.15">
      <c r="I382" s="191"/>
    </row>
    <row r="383" spans="1:98" x14ac:dyDescent="0.15">
      <c r="I383" s="191"/>
    </row>
    <row r="384" spans="1:98" x14ac:dyDescent="0.15">
      <c r="I384" s="191"/>
    </row>
    <row r="385" spans="9:9" x14ac:dyDescent="0.15">
      <c r="I385" s="191"/>
    </row>
    <row r="386" spans="9:9" x14ac:dyDescent="0.15">
      <c r="I386" s="191"/>
    </row>
    <row r="387" spans="9:9" x14ac:dyDescent="0.15">
      <c r="I387" s="191"/>
    </row>
    <row r="388" spans="9:9" x14ac:dyDescent="0.15">
      <c r="I388" s="191"/>
    </row>
    <row r="389" spans="9:9" x14ac:dyDescent="0.15">
      <c r="I389" s="191"/>
    </row>
    <row r="390" spans="9:9" x14ac:dyDescent="0.15">
      <c r="I390" s="191"/>
    </row>
    <row r="391" spans="9:9" x14ac:dyDescent="0.15">
      <c r="I391" s="191"/>
    </row>
  </sheetData>
  <protectedRanges>
    <protectedRange password="CC6F" sqref="K27:K36" name="범위1"/>
  </protectedRanges>
  <mergeCells count="39">
    <mergeCell ref="A1:L1"/>
    <mergeCell ref="L181:L182"/>
    <mergeCell ref="H282:H289"/>
    <mergeCell ref="L207:L230"/>
    <mergeCell ref="I283:I286"/>
    <mergeCell ref="I288:I289"/>
    <mergeCell ref="A4:A5"/>
    <mergeCell ref="B4:B5"/>
    <mergeCell ref="C4:C5"/>
    <mergeCell ref="A3:L3"/>
    <mergeCell ref="A2:L2"/>
    <mergeCell ref="D4:D5"/>
    <mergeCell ref="E4:E5"/>
    <mergeCell ref="F4:G4"/>
    <mergeCell ref="H4:K5"/>
    <mergeCell ref="L4:L5"/>
    <mergeCell ref="C37:C38"/>
    <mergeCell ref="B46:C46"/>
    <mergeCell ref="C27:C28"/>
    <mergeCell ref="A6:C6"/>
    <mergeCell ref="A7:C7"/>
    <mergeCell ref="B8:C8"/>
    <mergeCell ref="C48:C54"/>
    <mergeCell ref="H57:I57"/>
    <mergeCell ref="H62:I62"/>
    <mergeCell ref="A66:C66"/>
    <mergeCell ref="B67:C67"/>
    <mergeCell ref="I97:I102"/>
    <mergeCell ref="A72:C72"/>
    <mergeCell ref="B73:C73"/>
    <mergeCell ref="I75:I78"/>
    <mergeCell ref="I87:I91"/>
    <mergeCell ref="I92:I96"/>
    <mergeCell ref="A371:C371"/>
    <mergeCell ref="B372:C372"/>
    <mergeCell ref="B366:C366"/>
    <mergeCell ref="I133:I138"/>
    <mergeCell ref="I301:I304"/>
    <mergeCell ref="I318:I31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 alignWithMargins="0"/>
  <rowBreaks count="13" manualBreakCount="13">
    <brk id="41" max="17" man="1"/>
    <brk id="71" max="17" man="1"/>
    <brk id="102" max="17" man="1"/>
    <brk id="124" max="17" man="1"/>
    <brk id="140" max="17" man="1"/>
    <brk id="165" max="17" man="1"/>
    <brk id="177" max="17" man="1"/>
    <brk id="206" max="17" man="1"/>
    <brk id="240" max="17" man="1"/>
    <brk id="271" max="17" man="1"/>
    <brk id="299" max="17" man="1"/>
    <brk id="327" max="17" man="1"/>
    <brk id="34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표지</vt:lpstr>
      <vt:lpstr>세입세출총괄</vt:lpstr>
      <vt:lpstr>세입명세서</vt:lpstr>
      <vt:lpstr>세출명세서</vt:lpstr>
      <vt:lpstr>세입명세서!Print_Area</vt:lpstr>
      <vt:lpstr>세입세출총괄!Print_Area</vt:lpstr>
      <vt:lpstr>세출명세서!Print_Area</vt:lpstr>
      <vt:lpstr>세출명세서!Print_Titles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2021-12-10T02:52:18Z</cp:lastPrinted>
  <dcterms:created xsi:type="dcterms:W3CDTF">2004-12-10T02:55:32Z</dcterms:created>
  <dcterms:modified xsi:type="dcterms:W3CDTF">2022-01-12T02:53:21Z</dcterms:modified>
</cp:coreProperties>
</file>