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0년 결산서 공시\"/>
    </mc:Choice>
  </mc:AlternateContent>
  <xr:revisionPtr revIDLastSave="0" documentId="13_ncr:1_{5E9A6AEB-53E0-4D5B-9EF8-B32E9281FA15}" xr6:coauthVersionLast="46" xr6:coauthVersionMax="46" xr10:uidLastSave="{00000000-0000-0000-0000-000000000000}"/>
  <bookViews>
    <workbookView xWindow="28680" yWindow="-135" windowWidth="29040" windowHeight="15840" xr2:uid="{00000000-000D-0000-FFFF-FFFF00000000}"/>
  </bookViews>
  <sheets>
    <sheet name="공고문" sheetId="2" r:id="rId1"/>
    <sheet name="표지" sheetId="3" r:id="rId2"/>
    <sheet name="결산총괄표" sheetId="7" r:id="rId3"/>
    <sheet name="세입결산서" sheetId="8" r:id="rId4"/>
    <sheet name="세출결산서" sheetId="9" r:id="rId5"/>
  </sheets>
  <definedNames>
    <definedName name="_xlnm._FilterDatabase" localSheetId="3" hidden="1">세입결산서!$E$1:$E$67</definedName>
    <definedName name="_xlnm._FilterDatabase" localSheetId="4" hidden="1">세출결산서!$E$1:$E$253</definedName>
    <definedName name="_xlnm.Print_Area" localSheetId="4">세출결산서!$A$1:$K$251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8" i="9" l="1"/>
  <c r="J247" i="9"/>
  <c r="I247" i="9"/>
  <c r="H247" i="9"/>
  <c r="G247" i="9"/>
  <c r="F247" i="9"/>
  <c r="K247" i="9" s="1"/>
  <c r="J246" i="9"/>
  <c r="I246" i="9"/>
  <c r="H246" i="9"/>
  <c r="G246" i="9"/>
  <c r="F246" i="9"/>
  <c r="K246" i="9" s="1"/>
  <c r="J245" i="9"/>
  <c r="J248" i="9" s="1"/>
  <c r="I245" i="9"/>
  <c r="I248" i="9" s="1"/>
  <c r="H245" i="9"/>
  <c r="H248" i="9" s="1"/>
  <c r="G245" i="9"/>
  <c r="G248" i="9" s="1"/>
  <c r="F245" i="9"/>
  <c r="K245" i="9" s="1"/>
  <c r="K244" i="9"/>
  <c r="K243" i="9"/>
  <c r="J241" i="9"/>
  <c r="I241" i="9"/>
  <c r="H241" i="9"/>
  <c r="G241" i="9"/>
  <c r="F241" i="9"/>
  <c r="K241" i="9" s="1"/>
  <c r="J240" i="9"/>
  <c r="I240" i="9"/>
  <c r="H240" i="9"/>
  <c r="G240" i="9"/>
  <c r="F240" i="9"/>
  <c r="K240" i="9" s="1"/>
  <c r="J239" i="9"/>
  <c r="J242" i="9" s="1"/>
  <c r="I239" i="9"/>
  <c r="I242" i="9" s="1"/>
  <c r="H239" i="9"/>
  <c r="H242" i="9" s="1"/>
  <c r="G239" i="9"/>
  <c r="G242" i="9" s="1"/>
  <c r="F239" i="9"/>
  <c r="F242" i="9" s="1"/>
  <c r="K238" i="9"/>
  <c r="K237" i="9"/>
  <c r="J235" i="9"/>
  <c r="K235" i="9" s="1"/>
  <c r="I235" i="9"/>
  <c r="H235" i="9"/>
  <c r="G235" i="9"/>
  <c r="F235" i="9"/>
  <c r="J234" i="9"/>
  <c r="K234" i="9" s="1"/>
  <c r="I234" i="9"/>
  <c r="H234" i="9"/>
  <c r="G234" i="9"/>
  <c r="F234" i="9"/>
  <c r="J233" i="9"/>
  <c r="J236" i="9" s="1"/>
  <c r="I233" i="9"/>
  <c r="I236" i="9" s="1"/>
  <c r="H233" i="9"/>
  <c r="H236" i="9" s="1"/>
  <c r="G233" i="9"/>
  <c r="G236" i="9" s="1"/>
  <c r="F233" i="9"/>
  <c r="F236" i="9" s="1"/>
  <c r="K232" i="9"/>
  <c r="K231" i="9"/>
  <c r="J229" i="9"/>
  <c r="H229" i="9"/>
  <c r="G229" i="9"/>
  <c r="F229" i="9"/>
  <c r="J228" i="9"/>
  <c r="H228" i="9"/>
  <c r="G228" i="9"/>
  <c r="F228" i="9"/>
  <c r="J227" i="9"/>
  <c r="I227" i="9"/>
  <c r="H227" i="9"/>
  <c r="G227" i="9"/>
  <c r="F227" i="9"/>
  <c r="K227" i="9" s="1"/>
  <c r="K226" i="9"/>
  <c r="K225" i="9"/>
  <c r="J224" i="9"/>
  <c r="I224" i="9"/>
  <c r="H224" i="9"/>
  <c r="G224" i="9"/>
  <c r="F224" i="9"/>
  <c r="K224" i="9" s="1"/>
  <c r="K223" i="9"/>
  <c r="K222" i="9"/>
  <c r="J221" i="9"/>
  <c r="K221" i="9" s="1"/>
  <c r="I221" i="9"/>
  <c r="H221" i="9"/>
  <c r="G221" i="9"/>
  <c r="F221" i="9"/>
  <c r="K220" i="9"/>
  <c r="K219" i="9"/>
  <c r="J218" i="9"/>
  <c r="I218" i="9"/>
  <c r="H218" i="9"/>
  <c r="G218" i="9"/>
  <c r="F218" i="9"/>
  <c r="K218" i="9" s="1"/>
  <c r="K217" i="9"/>
  <c r="K216" i="9"/>
  <c r="J215" i="9"/>
  <c r="I215" i="9"/>
  <c r="H215" i="9"/>
  <c r="G215" i="9"/>
  <c r="F215" i="9"/>
  <c r="K215" i="9" s="1"/>
  <c r="K214" i="9"/>
  <c r="K213" i="9"/>
  <c r="J212" i="9"/>
  <c r="K212" i="9" s="1"/>
  <c r="I212" i="9"/>
  <c r="H212" i="9"/>
  <c r="G212" i="9"/>
  <c r="F212" i="9"/>
  <c r="K211" i="9"/>
  <c r="K210" i="9"/>
  <c r="J209" i="9"/>
  <c r="I209" i="9"/>
  <c r="H209" i="9"/>
  <c r="G209" i="9"/>
  <c r="F209" i="9"/>
  <c r="K209" i="9" s="1"/>
  <c r="K208" i="9"/>
  <c r="K207" i="9"/>
  <c r="J206" i="9"/>
  <c r="I206" i="9"/>
  <c r="H206" i="9"/>
  <c r="G206" i="9"/>
  <c r="F206" i="9"/>
  <c r="K206" i="9" s="1"/>
  <c r="K205" i="9"/>
  <c r="K204" i="9"/>
  <c r="J203" i="9"/>
  <c r="K203" i="9" s="1"/>
  <c r="I203" i="9"/>
  <c r="H203" i="9"/>
  <c r="G203" i="9"/>
  <c r="F203" i="9"/>
  <c r="K202" i="9"/>
  <c r="K201" i="9"/>
  <c r="J200" i="9"/>
  <c r="I200" i="9"/>
  <c r="H200" i="9"/>
  <c r="G200" i="9"/>
  <c r="F200" i="9"/>
  <c r="K200" i="9" s="1"/>
  <c r="K199" i="9"/>
  <c r="K198" i="9"/>
  <c r="J197" i="9"/>
  <c r="I197" i="9"/>
  <c r="H197" i="9"/>
  <c r="G197" i="9"/>
  <c r="F197" i="9"/>
  <c r="K197" i="9" s="1"/>
  <c r="K196" i="9"/>
  <c r="K195" i="9"/>
  <c r="J194" i="9"/>
  <c r="K194" i="9" s="1"/>
  <c r="I194" i="9"/>
  <c r="H194" i="9"/>
  <c r="G194" i="9"/>
  <c r="F194" i="9"/>
  <c r="K193" i="9"/>
  <c r="K192" i="9"/>
  <c r="J191" i="9"/>
  <c r="I191" i="9"/>
  <c r="H191" i="9"/>
  <c r="G191" i="9"/>
  <c r="F191" i="9"/>
  <c r="K191" i="9" s="1"/>
  <c r="K190" i="9"/>
  <c r="K189" i="9"/>
  <c r="J188" i="9"/>
  <c r="I188" i="9"/>
  <c r="H188" i="9"/>
  <c r="G188" i="9"/>
  <c r="F188" i="9"/>
  <c r="K188" i="9" s="1"/>
  <c r="K187" i="9"/>
  <c r="K186" i="9"/>
  <c r="J185" i="9"/>
  <c r="K185" i="9" s="1"/>
  <c r="I185" i="9"/>
  <c r="H185" i="9"/>
  <c r="G185" i="9"/>
  <c r="F185" i="9"/>
  <c r="K184" i="9"/>
  <c r="K183" i="9"/>
  <c r="J182" i="9"/>
  <c r="I182" i="9"/>
  <c r="H182" i="9"/>
  <c r="G182" i="9"/>
  <c r="F182" i="9"/>
  <c r="K182" i="9" s="1"/>
  <c r="K181" i="9"/>
  <c r="K180" i="9"/>
  <c r="J179" i="9"/>
  <c r="I179" i="9"/>
  <c r="H179" i="9"/>
  <c r="G179" i="9"/>
  <c r="F179" i="9"/>
  <c r="K179" i="9" s="1"/>
  <c r="K178" i="9"/>
  <c r="K177" i="9"/>
  <c r="J176" i="9"/>
  <c r="K176" i="9" s="1"/>
  <c r="I176" i="9"/>
  <c r="H176" i="9"/>
  <c r="G176" i="9"/>
  <c r="F176" i="9"/>
  <c r="K175" i="9"/>
  <c r="K174" i="9"/>
  <c r="J173" i="9"/>
  <c r="I173" i="9"/>
  <c r="H173" i="9"/>
  <c r="G173" i="9"/>
  <c r="F173" i="9"/>
  <c r="K173" i="9" s="1"/>
  <c r="K172" i="9"/>
  <c r="K171" i="9"/>
  <c r="J170" i="9"/>
  <c r="I170" i="9"/>
  <c r="H170" i="9"/>
  <c r="G170" i="9"/>
  <c r="F170" i="9"/>
  <c r="K170" i="9" s="1"/>
  <c r="K169" i="9"/>
  <c r="K168" i="9"/>
  <c r="J167" i="9"/>
  <c r="K167" i="9" s="1"/>
  <c r="I167" i="9"/>
  <c r="H167" i="9"/>
  <c r="G167" i="9"/>
  <c r="F167" i="9"/>
  <c r="K166" i="9"/>
  <c r="K165" i="9"/>
  <c r="J164" i="9"/>
  <c r="I164" i="9"/>
  <c r="H164" i="9"/>
  <c r="G164" i="9"/>
  <c r="F164" i="9"/>
  <c r="K164" i="9" s="1"/>
  <c r="K163" i="9"/>
  <c r="K162" i="9"/>
  <c r="J161" i="9"/>
  <c r="I161" i="9"/>
  <c r="H161" i="9"/>
  <c r="G161" i="9"/>
  <c r="F161" i="9"/>
  <c r="K161" i="9" s="1"/>
  <c r="K160" i="9"/>
  <c r="K159" i="9"/>
  <c r="J158" i="9"/>
  <c r="K158" i="9" s="1"/>
  <c r="I158" i="9"/>
  <c r="H158" i="9"/>
  <c r="G158" i="9"/>
  <c r="F158" i="9"/>
  <c r="K157" i="9"/>
  <c r="K156" i="9"/>
  <c r="J155" i="9"/>
  <c r="I155" i="9"/>
  <c r="H155" i="9"/>
  <c r="G155" i="9"/>
  <c r="F155" i="9"/>
  <c r="K155" i="9" s="1"/>
  <c r="K154" i="9"/>
  <c r="K153" i="9"/>
  <c r="J152" i="9"/>
  <c r="I152" i="9"/>
  <c r="H152" i="9"/>
  <c r="G152" i="9"/>
  <c r="F152" i="9"/>
  <c r="K152" i="9" s="1"/>
  <c r="K151" i="9"/>
  <c r="K150" i="9"/>
  <c r="J149" i="9"/>
  <c r="K149" i="9" s="1"/>
  <c r="I149" i="9"/>
  <c r="H149" i="9"/>
  <c r="G149" i="9"/>
  <c r="F149" i="9"/>
  <c r="K148" i="9"/>
  <c r="K147" i="9"/>
  <c r="J146" i="9"/>
  <c r="I146" i="9"/>
  <c r="H146" i="9"/>
  <c r="G146" i="9"/>
  <c r="F146" i="9"/>
  <c r="K146" i="9" s="1"/>
  <c r="K145" i="9"/>
  <c r="K144" i="9"/>
  <c r="J143" i="9"/>
  <c r="I143" i="9"/>
  <c r="H143" i="9"/>
  <c r="G143" i="9"/>
  <c r="F143" i="9"/>
  <c r="K143" i="9" s="1"/>
  <c r="K142" i="9"/>
  <c r="K141" i="9"/>
  <c r="J140" i="9"/>
  <c r="K140" i="9" s="1"/>
  <c r="I140" i="9"/>
  <c r="H140" i="9"/>
  <c r="G140" i="9"/>
  <c r="F140" i="9"/>
  <c r="K139" i="9"/>
  <c r="K138" i="9"/>
  <c r="J137" i="9"/>
  <c r="I137" i="9"/>
  <c r="H137" i="9"/>
  <c r="G137" i="9"/>
  <c r="F137" i="9"/>
  <c r="K137" i="9" s="1"/>
  <c r="K136" i="9"/>
  <c r="K135" i="9"/>
  <c r="J134" i="9"/>
  <c r="I134" i="9"/>
  <c r="H134" i="9"/>
  <c r="G134" i="9"/>
  <c r="F134" i="9"/>
  <c r="K134" i="9" s="1"/>
  <c r="K133" i="9"/>
  <c r="K132" i="9"/>
  <c r="J131" i="9"/>
  <c r="K131" i="9" s="1"/>
  <c r="I131" i="9"/>
  <c r="H131" i="9"/>
  <c r="G131" i="9"/>
  <c r="F131" i="9"/>
  <c r="K130" i="9"/>
  <c r="K129" i="9"/>
  <c r="J128" i="9"/>
  <c r="I128" i="9"/>
  <c r="H128" i="9"/>
  <c r="G128" i="9"/>
  <c r="F128" i="9"/>
  <c r="K128" i="9" s="1"/>
  <c r="K127" i="9"/>
  <c r="K126" i="9"/>
  <c r="J125" i="9"/>
  <c r="I125" i="9"/>
  <c r="H125" i="9"/>
  <c r="G125" i="9"/>
  <c r="F125" i="9"/>
  <c r="K125" i="9" s="1"/>
  <c r="K124" i="9"/>
  <c r="K123" i="9"/>
  <c r="J122" i="9"/>
  <c r="K122" i="9" s="1"/>
  <c r="I122" i="9"/>
  <c r="H122" i="9"/>
  <c r="G122" i="9"/>
  <c r="F122" i="9"/>
  <c r="K121" i="9"/>
  <c r="K120" i="9"/>
  <c r="J119" i="9"/>
  <c r="I119" i="9"/>
  <c r="H119" i="9"/>
  <c r="G119" i="9"/>
  <c r="F119" i="9"/>
  <c r="K119" i="9" s="1"/>
  <c r="K118" i="9"/>
  <c r="K117" i="9"/>
  <c r="J116" i="9"/>
  <c r="I116" i="9"/>
  <c r="H116" i="9"/>
  <c r="G116" i="9"/>
  <c r="F116" i="9"/>
  <c r="K116" i="9" s="1"/>
  <c r="K115" i="9"/>
  <c r="K114" i="9"/>
  <c r="J113" i="9"/>
  <c r="K113" i="9" s="1"/>
  <c r="I113" i="9"/>
  <c r="H113" i="9"/>
  <c r="G113" i="9"/>
  <c r="F113" i="9"/>
  <c r="K112" i="9"/>
  <c r="K111" i="9"/>
  <c r="J110" i="9"/>
  <c r="I110" i="9"/>
  <c r="H110" i="9"/>
  <c r="G110" i="9"/>
  <c r="F110" i="9"/>
  <c r="K109" i="9"/>
  <c r="K110" i="9" s="1"/>
  <c r="K108" i="9"/>
  <c r="J107" i="9"/>
  <c r="I107" i="9"/>
  <c r="H107" i="9"/>
  <c r="G107" i="9"/>
  <c r="F107" i="9"/>
  <c r="K107" i="9" s="1"/>
  <c r="K106" i="9"/>
  <c r="K105" i="9"/>
  <c r="J104" i="9"/>
  <c r="K104" i="9" s="1"/>
  <c r="I104" i="9"/>
  <c r="H104" i="9"/>
  <c r="G104" i="9"/>
  <c r="F104" i="9"/>
  <c r="K103" i="9"/>
  <c r="K102" i="9"/>
  <c r="J101" i="9"/>
  <c r="I101" i="9"/>
  <c r="H101" i="9"/>
  <c r="G101" i="9"/>
  <c r="F101" i="9"/>
  <c r="K101" i="9" s="1"/>
  <c r="K100" i="9"/>
  <c r="K99" i="9"/>
  <c r="J98" i="9"/>
  <c r="I98" i="9"/>
  <c r="H98" i="9"/>
  <c r="G98" i="9"/>
  <c r="F98" i="9"/>
  <c r="K98" i="9" s="1"/>
  <c r="K97" i="9"/>
  <c r="K96" i="9"/>
  <c r="J95" i="9"/>
  <c r="K95" i="9" s="1"/>
  <c r="I95" i="9"/>
  <c r="H95" i="9"/>
  <c r="G95" i="9"/>
  <c r="F95" i="9"/>
  <c r="K94" i="9"/>
  <c r="K93" i="9"/>
  <c r="J92" i="9"/>
  <c r="I92" i="9"/>
  <c r="H92" i="9"/>
  <c r="G92" i="9"/>
  <c r="F92" i="9"/>
  <c r="K92" i="9" s="1"/>
  <c r="K91" i="9"/>
  <c r="K90" i="9"/>
  <c r="J89" i="9"/>
  <c r="I89" i="9"/>
  <c r="H89" i="9"/>
  <c r="G89" i="9"/>
  <c r="F89" i="9"/>
  <c r="K89" i="9" s="1"/>
  <c r="K88" i="9"/>
  <c r="K87" i="9"/>
  <c r="J86" i="9"/>
  <c r="H86" i="9"/>
  <c r="G86" i="9"/>
  <c r="F86" i="9"/>
  <c r="J83" i="9"/>
  <c r="I83" i="9"/>
  <c r="H83" i="9"/>
  <c r="G83" i="9"/>
  <c r="F83" i="9"/>
  <c r="K83" i="9" s="1"/>
  <c r="K82" i="9"/>
  <c r="K81" i="9"/>
  <c r="J80" i="9"/>
  <c r="K80" i="9" s="1"/>
  <c r="I80" i="9"/>
  <c r="H80" i="9"/>
  <c r="G80" i="9"/>
  <c r="F80" i="9"/>
  <c r="K79" i="9"/>
  <c r="K78" i="9"/>
  <c r="J77" i="9"/>
  <c r="I77" i="9"/>
  <c r="H77" i="9"/>
  <c r="G77" i="9"/>
  <c r="F77" i="9"/>
  <c r="K77" i="9" s="1"/>
  <c r="K76" i="9"/>
  <c r="K75" i="9"/>
  <c r="J74" i="9"/>
  <c r="I74" i="9"/>
  <c r="H74" i="9"/>
  <c r="G74" i="9"/>
  <c r="F74" i="9"/>
  <c r="K74" i="9" s="1"/>
  <c r="K73" i="9"/>
  <c r="K72" i="9"/>
  <c r="J71" i="9"/>
  <c r="K71" i="9" s="1"/>
  <c r="I71" i="9"/>
  <c r="H71" i="9"/>
  <c r="G71" i="9"/>
  <c r="F71" i="9"/>
  <c r="K70" i="9"/>
  <c r="K69" i="9"/>
  <c r="J68" i="9"/>
  <c r="I68" i="9"/>
  <c r="H68" i="9"/>
  <c r="G68" i="9"/>
  <c r="F68" i="9"/>
  <c r="K68" i="9" s="1"/>
  <c r="K67" i="9"/>
  <c r="K66" i="9"/>
  <c r="J65" i="9"/>
  <c r="I65" i="9"/>
  <c r="H65" i="9"/>
  <c r="G65" i="9"/>
  <c r="F65" i="9"/>
  <c r="K65" i="9" s="1"/>
  <c r="K64" i="9"/>
  <c r="K63" i="9"/>
  <c r="J62" i="9"/>
  <c r="K62" i="9" s="1"/>
  <c r="I62" i="9"/>
  <c r="H62" i="9"/>
  <c r="G62" i="9"/>
  <c r="F62" i="9"/>
  <c r="K61" i="9"/>
  <c r="K60" i="9"/>
  <c r="J59" i="9"/>
  <c r="I59" i="9"/>
  <c r="H59" i="9"/>
  <c r="G59" i="9"/>
  <c r="F59" i="9"/>
  <c r="K59" i="9" s="1"/>
  <c r="K58" i="9"/>
  <c r="K57" i="9"/>
  <c r="J56" i="9"/>
  <c r="I56" i="9"/>
  <c r="H56" i="9"/>
  <c r="G56" i="9"/>
  <c r="K56" i="9" s="1"/>
  <c r="K55" i="9"/>
  <c r="K54" i="9"/>
  <c r="J53" i="9"/>
  <c r="I53" i="9"/>
  <c r="H53" i="9"/>
  <c r="G53" i="9"/>
  <c r="G230" i="9" s="1"/>
  <c r="F53" i="9"/>
  <c r="K53" i="9" s="1"/>
  <c r="K52" i="9"/>
  <c r="K51" i="9"/>
  <c r="K50" i="9"/>
  <c r="J50" i="9"/>
  <c r="J230" i="9" s="1"/>
  <c r="I50" i="9"/>
  <c r="H50" i="9"/>
  <c r="H230" i="9" s="1"/>
  <c r="G50" i="9"/>
  <c r="F50" i="9"/>
  <c r="K49" i="9"/>
  <c r="K48" i="9"/>
  <c r="H47" i="9"/>
  <c r="J46" i="9"/>
  <c r="I46" i="9"/>
  <c r="H46" i="9"/>
  <c r="G46" i="9"/>
  <c r="G250" i="9" s="1"/>
  <c r="F46" i="9"/>
  <c r="K46" i="9" s="1"/>
  <c r="J45" i="9"/>
  <c r="I45" i="9"/>
  <c r="H45" i="9"/>
  <c r="G45" i="9"/>
  <c r="G249" i="9" s="1"/>
  <c r="F45" i="9"/>
  <c r="K45" i="9" s="1"/>
  <c r="J44" i="9"/>
  <c r="I44" i="9"/>
  <c r="H44" i="9"/>
  <c r="G44" i="9"/>
  <c r="G47" i="9" s="1"/>
  <c r="F44" i="9"/>
  <c r="F47" i="9" s="1"/>
  <c r="K43" i="9"/>
  <c r="K42" i="9"/>
  <c r="J41" i="9"/>
  <c r="J47" i="9" s="1"/>
  <c r="I41" i="9"/>
  <c r="I47" i="9" s="1"/>
  <c r="H41" i="9"/>
  <c r="G41" i="9"/>
  <c r="F41" i="9"/>
  <c r="K41" i="9" s="1"/>
  <c r="K40" i="9"/>
  <c r="K39" i="9"/>
  <c r="K37" i="9"/>
  <c r="J37" i="9"/>
  <c r="J250" i="9" s="1"/>
  <c r="I37" i="9"/>
  <c r="H37" i="9"/>
  <c r="H250" i="9" s="1"/>
  <c r="G37" i="9"/>
  <c r="F37" i="9"/>
  <c r="K36" i="9"/>
  <c r="J36" i="9"/>
  <c r="J249" i="9" s="1"/>
  <c r="I36" i="9"/>
  <c r="H36" i="9"/>
  <c r="H249" i="9" s="1"/>
  <c r="G36" i="9"/>
  <c r="F36" i="9"/>
  <c r="K35" i="9"/>
  <c r="J35" i="9"/>
  <c r="J38" i="9" s="1"/>
  <c r="J251" i="9" s="1"/>
  <c r="I35" i="9"/>
  <c r="I38" i="9" s="1"/>
  <c r="H35" i="9"/>
  <c r="H38" i="9" s="1"/>
  <c r="G35" i="9"/>
  <c r="G38" i="9" s="1"/>
  <c r="F35" i="9"/>
  <c r="F38" i="9" s="1"/>
  <c r="K34" i="9"/>
  <c r="K33" i="9"/>
  <c r="J32" i="9"/>
  <c r="I32" i="9"/>
  <c r="H32" i="9"/>
  <c r="G32" i="9"/>
  <c r="F32" i="9"/>
  <c r="K32" i="9" s="1"/>
  <c r="K31" i="9"/>
  <c r="K30" i="9"/>
  <c r="J29" i="9"/>
  <c r="I29" i="9"/>
  <c r="H29" i="9"/>
  <c r="G29" i="9"/>
  <c r="F29" i="9"/>
  <c r="K29" i="9" s="1"/>
  <c r="K28" i="9"/>
  <c r="K27" i="9"/>
  <c r="K26" i="9"/>
  <c r="J26" i="9"/>
  <c r="I26" i="9"/>
  <c r="H26" i="9"/>
  <c r="G26" i="9"/>
  <c r="F26" i="9"/>
  <c r="K25" i="9"/>
  <c r="K24" i="9"/>
  <c r="J23" i="9"/>
  <c r="I23" i="9"/>
  <c r="H23" i="9"/>
  <c r="G23" i="9"/>
  <c r="F23" i="9"/>
  <c r="K23" i="9" s="1"/>
  <c r="K22" i="9"/>
  <c r="K21" i="9"/>
  <c r="J20" i="9"/>
  <c r="I20" i="9"/>
  <c r="H20" i="9"/>
  <c r="G20" i="9"/>
  <c r="F20" i="9"/>
  <c r="K20" i="9" s="1"/>
  <c r="K19" i="9"/>
  <c r="K18" i="9"/>
  <c r="K17" i="9"/>
  <c r="J17" i="9"/>
  <c r="I17" i="9"/>
  <c r="H17" i="9"/>
  <c r="G17" i="9"/>
  <c r="F17" i="9"/>
  <c r="K16" i="9"/>
  <c r="K15" i="9"/>
  <c r="J14" i="9"/>
  <c r="I14" i="9"/>
  <c r="H14" i="9"/>
  <c r="G14" i="9"/>
  <c r="F14" i="9"/>
  <c r="K14" i="9" s="1"/>
  <c r="K13" i="9"/>
  <c r="K12" i="9"/>
  <c r="J11" i="9"/>
  <c r="I11" i="9"/>
  <c r="H11" i="9"/>
  <c r="G11" i="9"/>
  <c r="F11" i="9"/>
  <c r="K11" i="9" s="1"/>
  <c r="K10" i="9"/>
  <c r="K9" i="9"/>
  <c r="K8" i="9"/>
  <c r="J8" i="9"/>
  <c r="I8" i="9"/>
  <c r="H8" i="9"/>
  <c r="G8" i="9"/>
  <c r="F8" i="9"/>
  <c r="K7" i="9"/>
  <c r="K6" i="9"/>
  <c r="J5" i="9"/>
  <c r="I5" i="9"/>
  <c r="H5" i="9"/>
  <c r="G5" i="9"/>
  <c r="F5" i="9"/>
  <c r="K5" i="9" s="1"/>
  <c r="K4" i="9"/>
  <c r="K3" i="9"/>
  <c r="G62" i="8"/>
  <c r="H60" i="8"/>
  <c r="G59" i="8"/>
  <c r="F59" i="8"/>
  <c r="H58" i="8"/>
  <c r="H61" i="8" s="1"/>
  <c r="G58" i="8"/>
  <c r="F58" i="8"/>
  <c r="H57" i="8"/>
  <c r="G57" i="8"/>
  <c r="F57" i="8"/>
  <c r="I57" i="8" s="1"/>
  <c r="G56" i="8"/>
  <c r="I56" i="8" s="1"/>
  <c r="I55" i="8"/>
  <c r="I54" i="8"/>
  <c r="H53" i="8"/>
  <c r="H59" i="8" s="1"/>
  <c r="F53" i="8"/>
  <c r="I52" i="8"/>
  <c r="I51" i="8"/>
  <c r="H49" i="8"/>
  <c r="G49" i="8"/>
  <c r="F49" i="8"/>
  <c r="F61" i="8" s="1"/>
  <c r="H48" i="8"/>
  <c r="G48" i="8"/>
  <c r="F48" i="8"/>
  <c r="H47" i="8"/>
  <c r="G47" i="8"/>
  <c r="I47" i="8" s="1"/>
  <c r="F47" i="8"/>
  <c r="I46" i="8"/>
  <c r="I45" i="8"/>
  <c r="H44" i="8"/>
  <c r="H50" i="8" s="1"/>
  <c r="F44" i="8"/>
  <c r="I44" i="8" s="1"/>
  <c r="I43" i="8"/>
  <c r="I42" i="8"/>
  <c r="F41" i="8"/>
  <c r="F50" i="8" s="1"/>
  <c r="I40" i="8"/>
  <c r="I49" i="8" s="1"/>
  <c r="I39" i="8"/>
  <c r="I48" i="8" s="1"/>
  <c r="H38" i="8"/>
  <c r="F38" i="8"/>
  <c r="G37" i="8"/>
  <c r="I37" i="8" s="1"/>
  <c r="G36" i="8"/>
  <c r="I36" i="8" s="1"/>
  <c r="I38" i="8" s="1"/>
  <c r="G35" i="8"/>
  <c r="G38" i="8" s="1"/>
  <c r="I34" i="8"/>
  <c r="I33" i="8"/>
  <c r="G32" i="8"/>
  <c r="F32" i="8"/>
  <c r="H31" i="8"/>
  <c r="I31" i="8" s="1"/>
  <c r="H30" i="8"/>
  <c r="I30" i="8" s="1"/>
  <c r="I32" i="8" s="1"/>
  <c r="H29" i="8"/>
  <c r="I29" i="8" s="1"/>
  <c r="I28" i="8"/>
  <c r="I27" i="8"/>
  <c r="H26" i="8"/>
  <c r="I26" i="8" s="1"/>
  <c r="I25" i="8"/>
  <c r="I24" i="8"/>
  <c r="H23" i="8"/>
  <c r="G23" i="8"/>
  <c r="H22" i="8"/>
  <c r="G22" i="8"/>
  <c r="F22" i="8"/>
  <c r="I22" i="8" s="1"/>
  <c r="H21" i="8"/>
  <c r="G21" i="8"/>
  <c r="F21" i="8"/>
  <c r="I21" i="8" s="1"/>
  <c r="F20" i="8"/>
  <c r="I20" i="8" s="1"/>
  <c r="I19" i="8"/>
  <c r="I18" i="8"/>
  <c r="F17" i="8"/>
  <c r="I17" i="8" s="1"/>
  <c r="I16" i="8"/>
  <c r="I15" i="8"/>
  <c r="F14" i="8"/>
  <c r="I14" i="8" s="1"/>
  <c r="I13" i="8"/>
  <c r="I12" i="8"/>
  <c r="F11" i="8"/>
  <c r="F23" i="8" s="1"/>
  <c r="I10" i="8"/>
  <c r="I9" i="8"/>
  <c r="I8" i="8"/>
  <c r="H8" i="8"/>
  <c r="G8" i="8"/>
  <c r="F8" i="8"/>
  <c r="I7" i="8"/>
  <c r="I6" i="8"/>
  <c r="I5" i="8"/>
  <c r="I4" i="8"/>
  <c r="I3" i="8"/>
  <c r="K12" i="7"/>
  <c r="J12" i="7"/>
  <c r="I12" i="7"/>
  <c r="E12" i="7"/>
  <c r="D12" i="7"/>
  <c r="K11" i="7"/>
  <c r="K10" i="7"/>
  <c r="K9" i="7"/>
  <c r="F9" i="7"/>
  <c r="K8" i="7"/>
  <c r="F8" i="7"/>
  <c r="K7" i="7"/>
  <c r="F7" i="7"/>
  <c r="K6" i="7"/>
  <c r="F6" i="7"/>
  <c r="K5" i="7"/>
  <c r="F5" i="7"/>
  <c r="K4" i="7"/>
  <c r="F4" i="7"/>
  <c r="F12" i="7" s="1"/>
  <c r="I84" i="9" l="1"/>
  <c r="I85" i="9"/>
  <c r="K38" i="9"/>
  <c r="G251" i="9"/>
  <c r="K242" i="9"/>
  <c r="H251" i="9"/>
  <c r="K236" i="9"/>
  <c r="K47" i="9"/>
  <c r="K248" i="9"/>
  <c r="F249" i="9"/>
  <c r="K233" i="9"/>
  <c r="F230" i="9"/>
  <c r="F250" i="9"/>
  <c r="K239" i="9"/>
  <c r="K44" i="9"/>
  <c r="I61" i="8"/>
  <c r="I59" i="8"/>
  <c r="F62" i="8"/>
  <c r="I60" i="8"/>
  <c r="I23" i="8"/>
  <c r="G50" i="8"/>
  <c r="F60" i="8"/>
  <c r="I11" i="8"/>
  <c r="I53" i="8"/>
  <c r="I58" i="8"/>
  <c r="H62" i="8"/>
  <c r="I35" i="8"/>
  <c r="I41" i="8"/>
  <c r="I50" i="8" s="1"/>
  <c r="H32" i="8"/>
  <c r="K85" i="9" l="1"/>
  <c r="I229" i="9"/>
  <c r="I86" i="9"/>
  <c r="K84" i="9"/>
  <c r="I228" i="9"/>
  <c r="F251" i="9"/>
  <c r="I62" i="8"/>
  <c r="I250" i="9" l="1"/>
  <c r="K229" i="9"/>
  <c r="K250" i="9" s="1"/>
  <c r="K228" i="9"/>
  <c r="K249" i="9" s="1"/>
  <c r="I249" i="9"/>
  <c r="K86" i="9"/>
  <c r="I230" i="9"/>
  <c r="I251" i="9" l="1"/>
  <c r="K230" i="9"/>
  <c r="K251" i="9" s="1"/>
</calcChain>
</file>

<file path=xl/sharedStrings.xml><?xml version="1.0" encoding="utf-8"?>
<sst xmlns="http://schemas.openxmlformats.org/spreadsheetml/2006/main" count="538" uniqueCount="167">
  <si>
    <t>公 告</t>
  </si>
  <si>
    <t xml:space="preserve">● 공고기간 : </t>
    <phoneticPr fontId="2" type="noConversion"/>
  </si>
  <si>
    <t xml:space="preserve">● 공고장소 : </t>
  </si>
  <si>
    <t>☞대한성공회대전교구 홈페이지(http://www.djdio.or.kr/)</t>
    <phoneticPr fontId="2" type="noConversion"/>
  </si>
  <si>
    <t>순번</t>
  </si>
  <si>
    <t>세입</t>
  </si>
  <si>
    <t>세출</t>
  </si>
  <si>
    <t>관</t>
  </si>
  <si>
    <t>항</t>
  </si>
  <si>
    <t>예산액</t>
  </si>
  <si>
    <t>결산액</t>
  </si>
  <si>
    <t>증감액</t>
  </si>
  <si>
    <t>사업수입</t>
  </si>
  <si>
    <t>사무비</t>
  </si>
  <si>
    <t>인건비</t>
  </si>
  <si>
    <t>보조금수입</t>
  </si>
  <si>
    <t>업무추진비</t>
  </si>
  <si>
    <t>후원금수입</t>
  </si>
  <si>
    <t>운영비</t>
  </si>
  <si>
    <t>전입금</t>
  </si>
  <si>
    <t>재산조성비</t>
  </si>
  <si>
    <t>시설비</t>
  </si>
  <si>
    <t>이월금</t>
  </si>
  <si>
    <t>사업비</t>
  </si>
  <si>
    <t>잡수입</t>
  </si>
  <si>
    <t>예비비 및 기타</t>
  </si>
  <si>
    <t>합계</t>
  </si>
  <si>
    <t>목</t>
  </si>
  <si>
    <t>구분</t>
  </si>
  <si>
    <t>정부보조금</t>
  </si>
  <si>
    <t>자부담</t>
  </si>
  <si>
    <t>후원금</t>
  </si>
  <si>
    <t>예산</t>
  </si>
  <si>
    <t>결산</t>
  </si>
  <si>
    <t>증감</t>
  </si>
  <si>
    <t>시군구보조금</t>
  </si>
  <si>
    <t>지정후원금</t>
  </si>
  <si>
    <t>비지정후원금</t>
  </si>
  <si>
    <t>법인전입금</t>
  </si>
  <si>
    <t>전년도이월금</t>
  </si>
  <si>
    <t>전년도이월금(후원금)</t>
  </si>
  <si>
    <t>기타예금이자수입</t>
  </si>
  <si>
    <t>기타잡수입</t>
  </si>
  <si>
    <t>급여</t>
  </si>
  <si>
    <t>퇴직금 및 퇴직적립금</t>
  </si>
  <si>
    <t>사회보험부담금</t>
  </si>
  <si>
    <t>기관운영비</t>
  </si>
  <si>
    <t>회의비</t>
  </si>
  <si>
    <t>여비</t>
  </si>
  <si>
    <t>수용비 및 수수료</t>
  </si>
  <si>
    <t>공공요금</t>
  </si>
  <si>
    <t>제세공과금</t>
  </si>
  <si>
    <t>차량비</t>
  </si>
  <si>
    <t>기타운영비</t>
  </si>
  <si>
    <t>자산취득비</t>
  </si>
  <si>
    <t>반환금</t>
  </si>
  <si>
    <t>사회복지법인 재무․회계규칙 제19조 규정에 의하여 2020년도 결산서를 
아래와 같이 공고합니다.</t>
    <phoneticPr fontId="4" type="noConversion"/>
  </si>
  <si>
    <t>● 공고자료 : 2020년 정읍시건강가정·다문화가족지원센터 결산서(별첨)</t>
    <phoneticPr fontId="4" type="noConversion"/>
  </si>
  <si>
    <t>☞정읍시정읍시건강가정·다문화가족지원센터 홈페이지</t>
    <phoneticPr fontId="2" type="noConversion"/>
  </si>
  <si>
    <t>정읍시건강가정·다문화가족지원센터장</t>
    <phoneticPr fontId="2" type="noConversion"/>
  </si>
  <si>
    <t>결  산  총  괄  표</t>
    <phoneticPr fontId="2" type="noConversion"/>
  </si>
  <si>
    <t>법인전입금</t>
    <phoneticPr fontId="2" type="noConversion"/>
  </si>
  <si>
    <t>전년도이월금</t>
    <phoneticPr fontId="2" type="noConversion"/>
  </si>
  <si>
    <t>사업비</t>
    <phoneticPr fontId="2" type="noConversion"/>
  </si>
  <si>
    <t>잡수입</t>
    <phoneticPr fontId="2" type="noConversion"/>
  </si>
  <si>
    <t>잡지출</t>
    <phoneticPr fontId="2" type="noConversion"/>
  </si>
  <si>
    <t>반환금</t>
    <phoneticPr fontId="2" type="noConversion"/>
  </si>
  <si>
    <t>후년도이월금</t>
    <phoneticPr fontId="2" type="noConversion"/>
  </si>
  <si>
    <t>세  입  결  산  서</t>
    <phoneticPr fontId="2" type="noConversion"/>
  </si>
  <si>
    <t>사업수입 소계</t>
    <phoneticPr fontId="2" type="noConversion"/>
  </si>
  <si>
    <t>국고보조금</t>
  </si>
  <si>
    <t>시도보조금</t>
  </si>
  <si>
    <t>기타보조금</t>
    <phoneticPr fontId="2" type="noConversion"/>
  </si>
  <si>
    <t>보조금수입 소계</t>
    <phoneticPr fontId="2" type="noConversion"/>
  </si>
  <si>
    <t>후원금수입 소계</t>
    <phoneticPr fontId="2" type="noConversion"/>
  </si>
  <si>
    <t>전입금수입 소계</t>
    <phoneticPr fontId="2" type="noConversion"/>
  </si>
  <si>
    <t>전년도이월금(법인전입금)</t>
    <phoneticPr fontId="2" type="noConversion"/>
  </si>
  <si>
    <t>이월금 소계</t>
    <phoneticPr fontId="2" type="noConversion"/>
  </si>
  <si>
    <t>잡수입 소계</t>
    <phoneticPr fontId="2" type="noConversion"/>
  </si>
  <si>
    <t>세  출  결  산  서</t>
    <phoneticPr fontId="2" type="noConversion"/>
  </si>
  <si>
    <t>수익사업</t>
    <phoneticPr fontId="2" type="noConversion"/>
  </si>
  <si>
    <t>외부지원사업</t>
    <phoneticPr fontId="2" type="noConversion"/>
  </si>
  <si>
    <t>사무비 소계</t>
    <phoneticPr fontId="2" type="noConversion"/>
  </si>
  <si>
    <t>시설장비유지비</t>
  </si>
  <si>
    <t>재산조성비 소계</t>
    <phoneticPr fontId="2" type="noConversion"/>
  </si>
  <si>
    <t>가족관계 사업비</t>
  </si>
  <si>
    <t>부모역할지원 사업비</t>
  </si>
  <si>
    <t>가족상담 사업비</t>
  </si>
  <si>
    <t>이중언어가족환경조성 운영비 사업비</t>
  </si>
  <si>
    <t>다문화가족자녀성장지원 사업비</t>
  </si>
  <si>
    <t>가족생활 사업비</t>
  </si>
  <si>
    <t>맞벌이일가정양립지원 사업비</t>
  </si>
  <si>
    <t>일가정양립지원(직장) 사업비</t>
    <phoneticPr fontId="2" type="noConversion"/>
  </si>
  <si>
    <t>1인가구지원 사업비</t>
    <phoneticPr fontId="2" type="noConversion"/>
  </si>
  <si>
    <t>가족돌봄 사업비</t>
  </si>
  <si>
    <t>가족역량강화지원 사업비</t>
  </si>
  <si>
    <t>가족과함께하는지역공동체 사업비</t>
  </si>
  <si>
    <t>가족품앗이 사업비</t>
  </si>
  <si>
    <t>가족사랑의날 사업비</t>
  </si>
  <si>
    <t>인식개선 및 공동체의식 사업비</t>
  </si>
  <si>
    <t>가족친화문화프로그램 사업비</t>
  </si>
  <si>
    <t>방문교육 사업비</t>
  </si>
  <si>
    <t>방문교육 인건비 사업비</t>
    <phoneticPr fontId="2" type="noConversion"/>
  </si>
  <si>
    <t>방문교육 운영비 사업비</t>
    <phoneticPr fontId="2" type="noConversion"/>
  </si>
  <si>
    <t>방문교육 사업비 사업비</t>
    <phoneticPr fontId="2" type="noConversion"/>
  </si>
  <si>
    <t>방문교육 보조금반납 사업비</t>
    <phoneticPr fontId="2" type="noConversion"/>
  </si>
  <si>
    <t>언어발달지원 사업비</t>
  </si>
  <si>
    <t>언어발달지원 인건비 사업비</t>
  </si>
  <si>
    <t>언어발달지원운영비 사업비</t>
  </si>
  <si>
    <t>언어발달지원사업비 사업비</t>
  </si>
  <si>
    <t>언어발달보조금반납 사업비</t>
    <phoneticPr fontId="2" type="noConversion"/>
  </si>
  <si>
    <t>통번역서비스지원 사업비</t>
  </si>
  <si>
    <t>통번역인건비 사업비</t>
  </si>
  <si>
    <t>통번역운영비 사업비</t>
  </si>
  <si>
    <t>통번역보조금반납 사업비</t>
    <phoneticPr fontId="2" type="noConversion"/>
  </si>
  <si>
    <t>종사자인력보강 사업비</t>
  </si>
  <si>
    <t>종사자인력보강 인건비 사업비</t>
  </si>
  <si>
    <t>종사자인력보강반납 사업비</t>
    <phoneticPr fontId="2" type="noConversion"/>
  </si>
  <si>
    <t>직업교육훈련 사업비</t>
  </si>
  <si>
    <t>직업교육훈련보조금반납 사업비</t>
    <phoneticPr fontId="2" type="noConversion"/>
  </si>
  <si>
    <t>도복지수당 사업비</t>
  </si>
  <si>
    <t>도복지수당 보조금반납 사업비</t>
    <phoneticPr fontId="2" type="noConversion"/>
  </si>
  <si>
    <t>방문교육지도사처우개선비 사업비</t>
  </si>
  <si>
    <t>방문지도사처우개선비사업보조금반납 사업비</t>
    <phoneticPr fontId="2" type="noConversion"/>
  </si>
  <si>
    <t>이중언어가족환경조성 사업비</t>
  </si>
  <si>
    <t>이중언어가족환경조성 인건비 사업비</t>
  </si>
  <si>
    <t>이중언어가족환경조성 사업비 사업비</t>
  </si>
  <si>
    <t>이중언어가족환경조성반납 사업비</t>
    <phoneticPr fontId="2" type="noConversion"/>
  </si>
  <si>
    <t>특수목적한국어 사업비</t>
    <phoneticPr fontId="2" type="noConversion"/>
  </si>
  <si>
    <t>특수목적한국어 반납 사업비</t>
    <phoneticPr fontId="2" type="noConversion"/>
  </si>
  <si>
    <t>다문화청소년진로지원 사업비</t>
  </si>
  <si>
    <t>다문화청소년진로지원반납 사업비</t>
    <phoneticPr fontId="2" type="noConversion"/>
  </si>
  <si>
    <t>교육생자녀돌봄지원 사업비</t>
  </si>
  <si>
    <t>교육생자녀돌봄보조금반납사업비</t>
    <phoneticPr fontId="2" type="noConversion"/>
  </si>
  <si>
    <t>아이낳기좋은세상사업비 사업비</t>
  </si>
  <si>
    <t>결혼이주여성 멘토링 지원사업 사업비</t>
  </si>
  <si>
    <t>결혼이주여성멘토링반납사업비</t>
    <phoneticPr fontId="2" type="noConversion"/>
  </si>
  <si>
    <t>글로벌마을학당 사업비</t>
  </si>
  <si>
    <t>인건비 사업비</t>
  </si>
  <si>
    <t>운영비 사업비</t>
  </si>
  <si>
    <t>마을학당 사업비</t>
  </si>
  <si>
    <t>행복플러스 사업비</t>
  </si>
  <si>
    <t>다문화어울림문화교육지원 사업비</t>
  </si>
  <si>
    <t>글로벌마을학당보조금반납 사업비</t>
    <phoneticPr fontId="2" type="noConversion"/>
  </si>
  <si>
    <t>법정제수당 사업비</t>
  </si>
  <si>
    <t>법정제수당보조금반납 사업비</t>
    <phoneticPr fontId="2" type="noConversion"/>
  </si>
  <si>
    <t>아빠와자녀가 함께하는 힐링데이 사업비</t>
  </si>
  <si>
    <t>공동육아나눔터 사업비</t>
    <phoneticPr fontId="2" type="noConversion"/>
  </si>
  <si>
    <t xml:space="preserve">공동육아나눔터 인건비 사업비 </t>
    <phoneticPr fontId="2" type="noConversion"/>
  </si>
  <si>
    <t xml:space="preserve">공동육아나눔터 운영비 사업비 </t>
    <phoneticPr fontId="2" type="noConversion"/>
  </si>
  <si>
    <t xml:space="preserve">공동육아나눔터 사업비 사업비 </t>
    <phoneticPr fontId="2" type="noConversion"/>
  </si>
  <si>
    <t>사례관리 사업비</t>
    <phoneticPr fontId="2" type="noConversion"/>
  </si>
  <si>
    <t xml:space="preserve">사례관리 인건비 사업비 </t>
    <phoneticPr fontId="2" type="noConversion"/>
  </si>
  <si>
    <t xml:space="preserve">사례관리 운영비 사업비 </t>
    <phoneticPr fontId="2" type="noConversion"/>
  </si>
  <si>
    <t>다이음 사업비</t>
    <phoneticPr fontId="2" type="noConversion"/>
  </si>
  <si>
    <t xml:space="preserve">다이음 사업비 </t>
    <phoneticPr fontId="2" type="noConversion"/>
  </si>
  <si>
    <t>법연연계사업(외부지원)</t>
    <phoneticPr fontId="2" type="noConversion"/>
  </si>
  <si>
    <t>사업비 소계</t>
    <phoneticPr fontId="2" type="noConversion"/>
  </si>
  <si>
    <t>잡지출 소계</t>
    <phoneticPr fontId="2" type="noConversion"/>
  </si>
  <si>
    <t>예비비 및 기타 소계</t>
    <phoneticPr fontId="2" type="noConversion"/>
  </si>
  <si>
    <t>후년도이월금 소계</t>
    <phoneticPr fontId="2" type="noConversion"/>
  </si>
  <si>
    <t>☞게시판 : 2021년 3월 29일 ～ 4월 20일</t>
    <phoneticPr fontId="4" type="noConversion"/>
  </si>
  <si>
    <t>☞인터넷 : 2021년 3월 29일 ～ 4월 20일</t>
    <phoneticPr fontId="4" type="noConversion"/>
  </si>
  <si>
    <t>2021.3.29</t>
    <phoneticPr fontId="4" type="noConversion"/>
  </si>
  <si>
    <t>정읍시건강가정·다문화가족지원센터</t>
    <phoneticPr fontId="2" type="noConversion"/>
  </si>
  <si>
    <t>2020년도 
정읍시건강가정·다문화가족지원센터 결산서</t>
    <phoneticPr fontId="2" type="noConversion"/>
  </si>
  <si>
    <t>☞정읍시청 홈페이지 고시공고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</si>
</sst>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3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2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26"/>
      <color theme="1"/>
      <name val="함초롬바탕"/>
      <family val="1"/>
      <charset val="129"/>
    </font>
    <font>
      <sz val="11"/>
      <color theme="1"/>
      <name val="함초롬바탕"/>
      <family val="1"/>
      <charset val="129"/>
    </font>
    <font>
      <sz val="16"/>
      <color rgb="FF286892"/>
      <name val="함초롬바탕"/>
      <family val="1"/>
      <charset val="129"/>
    </font>
    <font>
      <sz val="16"/>
      <color theme="1"/>
      <name val="함초롬바탕"/>
      <family val="1"/>
      <charset val="129"/>
    </font>
    <font>
      <sz val="16"/>
      <color rgb="FF000000"/>
      <name val="함초롬바탕"/>
      <family val="1"/>
      <charset val="129"/>
    </font>
    <font>
      <sz val="16"/>
      <name val="함초롬바탕"/>
      <family val="1"/>
      <charset val="129"/>
    </font>
    <font>
      <b/>
      <sz val="16"/>
      <color rgb="FF286892"/>
      <name val="함초롬바탕"/>
      <family val="1"/>
      <charset val="129"/>
    </font>
    <font>
      <sz val="16"/>
      <color rgb="FF000000"/>
      <name val="굴림체"/>
      <family val="3"/>
      <charset val="129"/>
    </font>
    <font>
      <sz val="16"/>
      <name val="굴림체"/>
      <family val="3"/>
      <charset val="129"/>
    </font>
    <font>
      <b/>
      <sz val="16"/>
      <color theme="1"/>
      <name val="함초롬바탕"/>
      <family val="1"/>
      <charset val="129"/>
    </font>
    <font>
      <sz val="11"/>
      <color rgb="FF286892"/>
      <name val="함초롬바탕"/>
      <family val="1"/>
      <charset val="129"/>
    </font>
    <font>
      <sz val="11"/>
      <name val="함초롬바탕"/>
      <family val="1"/>
      <charset val="129"/>
    </font>
    <font>
      <sz val="9"/>
      <color theme="1"/>
      <name val="굴림체"/>
      <family val="3"/>
      <charset val="129"/>
    </font>
    <font>
      <b/>
      <sz val="11"/>
      <color rgb="FF000000"/>
      <name val="함초롬바탕"/>
      <family val="1"/>
      <charset val="129"/>
    </font>
    <font>
      <b/>
      <sz val="11"/>
      <color theme="1"/>
      <name val="함초롬바탕"/>
      <family val="1"/>
      <charset val="129"/>
    </font>
    <font>
      <b/>
      <sz val="11"/>
      <name val="함초롬바탕"/>
      <family val="1"/>
      <charset val="129"/>
    </font>
    <font>
      <sz val="11"/>
      <color rgb="FF0070C0"/>
      <name val="함초롬바탕"/>
      <family val="1"/>
      <charset val="129"/>
    </font>
    <font>
      <b/>
      <sz val="11"/>
      <color rgb="FF0070C0"/>
      <name val="함초롬바탕"/>
      <family val="1"/>
      <charset val="129"/>
    </font>
    <font>
      <b/>
      <sz val="16"/>
      <name val="함초롬바탕"/>
      <family val="1"/>
      <charset val="129"/>
    </font>
    <font>
      <sz val="11"/>
      <color rgb="FF00B050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1"/>
      <color rgb="FF000000"/>
      <name val="함초롬바탕"/>
      <family val="1"/>
      <charset val="129"/>
    </font>
    <font>
      <b/>
      <u/>
      <sz val="48"/>
      <color rgb="FF000000"/>
      <name val="함초롬바탕"/>
      <family val="1"/>
      <charset val="129"/>
    </font>
    <font>
      <b/>
      <sz val="10"/>
      <color rgb="FF000000"/>
      <name val="함초롬바탕"/>
      <family val="1"/>
      <charset val="129"/>
    </font>
    <font>
      <b/>
      <sz val="14"/>
      <color rgb="FF000000"/>
      <name val="함초롬바탕"/>
      <family val="1"/>
      <charset val="129"/>
    </font>
    <font>
      <b/>
      <sz val="14"/>
      <name val="함초롬바탕"/>
      <family val="1"/>
      <charset val="129"/>
    </font>
    <font>
      <b/>
      <sz val="12"/>
      <name val="함초롬바탕"/>
      <family val="1"/>
      <charset val="129"/>
    </font>
    <font>
      <b/>
      <sz val="12"/>
      <color rgb="FF000000"/>
      <name val="함초롬바탕"/>
      <family val="1"/>
      <charset val="129"/>
    </font>
    <font>
      <b/>
      <sz val="24"/>
      <color rgb="FF000000"/>
      <name val="함초롬바탕"/>
      <family val="1"/>
      <charset val="129"/>
    </font>
    <font>
      <b/>
      <sz val="28"/>
      <color theme="1"/>
      <name val="함초롬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3" fillId="0" borderId="0" xfId="2">
      <alignment vertical="center"/>
    </xf>
    <xf numFmtId="0" fontId="5" fillId="0" borderId="0" xfId="2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3" fontId="13" fillId="0" borderId="6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righ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3" fontId="13" fillId="0" borderId="13" xfId="0" applyNumberFormat="1" applyFont="1" applyBorder="1" applyAlignment="1">
      <alignment horizontal="right" vertical="center" wrapText="1"/>
    </xf>
    <xf numFmtId="0" fontId="14" fillId="0" borderId="15" xfId="0" applyFont="1" applyBorder="1" applyAlignment="1">
      <alignment horizontal="left" vertical="center" wrapText="1"/>
    </xf>
    <xf numFmtId="3" fontId="14" fillId="0" borderId="5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horizontal="righ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3" fontId="13" fillId="0" borderId="11" xfId="0" applyNumberFormat="1" applyFont="1" applyBorder="1" applyAlignment="1">
      <alignment horizontal="right" vertical="center" wrapText="1"/>
    </xf>
    <xf numFmtId="3" fontId="13" fillId="0" borderId="16" xfId="0" applyNumberFormat="1" applyFont="1" applyBorder="1" applyAlignment="1">
      <alignment horizontal="right" vertical="center" wrapText="1"/>
    </xf>
    <xf numFmtId="3" fontId="13" fillId="0" borderId="15" xfId="0" applyNumberFormat="1" applyFont="1" applyBorder="1" applyAlignment="1">
      <alignment horizontal="righ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176" fontId="15" fillId="0" borderId="6" xfId="0" applyNumberFormat="1" applyFont="1" applyBorder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3" fontId="17" fillId="0" borderId="0" xfId="0" applyNumberFormat="1" applyFont="1" applyAlignment="1">
      <alignment horizontal="right" vertical="center" wrapText="1"/>
    </xf>
    <xf numFmtId="3" fontId="0" fillId="0" borderId="0" xfId="0" applyNumberFormat="1">
      <alignment vertical="center"/>
    </xf>
    <xf numFmtId="0" fontId="6" fillId="0" borderId="0" xfId="0" applyFont="1">
      <alignment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right" vertical="center" wrapText="1"/>
    </xf>
    <xf numFmtId="3" fontId="20" fillId="0" borderId="6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right" vertical="center" wrapText="1"/>
    </xf>
    <xf numFmtId="3" fontId="23" fillId="3" borderId="6" xfId="0" applyNumberFormat="1" applyFont="1" applyFill="1" applyBorder="1" applyAlignment="1">
      <alignment horizontal="right" vertical="center" wrapText="1"/>
    </xf>
    <xf numFmtId="3" fontId="24" fillId="3" borderId="6" xfId="3" applyNumberFormat="1" applyFont="1" applyFill="1" applyBorder="1">
      <alignment vertical="center"/>
    </xf>
    <xf numFmtId="0" fontId="0" fillId="3" borderId="0" xfId="0" applyFill="1">
      <alignment vertical="center"/>
    </xf>
    <xf numFmtId="3" fontId="20" fillId="0" borderId="1" xfId="0" applyNumberFormat="1" applyFont="1" applyBorder="1" applyAlignment="1">
      <alignment horizontal="right" vertical="center" wrapText="1"/>
    </xf>
    <xf numFmtId="0" fontId="20" fillId="0" borderId="2" xfId="0" applyFont="1" applyBorder="1" applyAlignment="1">
      <alignment horizontal="center" vertical="center" wrapText="1"/>
    </xf>
    <xf numFmtId="3" fontId="10" fillId="0" borderId="16" xfId="0" applyNumberFormat="1" applyFont="1" applyBorder="1">
      <alignment vertical="center"/>
    </xf>
    <xf numFmtId="0" fontId="20" fillId="0" borderId="4" xfId="0" applyFont="1" applyBorder="1" applyAlignment="1">
      <alignment horizontal="right" vertical="center" wrapText="1"/>
    </xf>
    <xf numFmtId="3" fontId="20" fillId="0" borderId="5" xfId="0" applyNumberFormat="1" applyFont="1" applyBorder="1" applyAlignment="1">
      <alignment horizontal="right" vertical="center" wrapText="1"/>
    </xf>
    <xf numFmtId="0" fontId="20" fillId="0" borderId="24" xfId="0" applyFont="1" applyBorder="1" applyAlignment="1">
      <alignment horizontal="left" vertical="center" wrapText="1"/>
    </xf>
    <xf numFmtId="3" fontId="24" fillId="3" borderId="6" xfId="0" applyNumberFormat="1" applyFont="1" applyFill="1" applyBorder="1">
      <alignment vertical="center"/>
    </xf>
    <xf numFmtId="41" fontId="20" fillId="0" borderId="6" xfId="3" applyFont="1" applyFill="1" applyBorder="1" applyAlignment="1">
      <alignment horizontal="right" vertical="center" wrapText="1"/>
    </xf>
    <xf numFmtId="0" fontId="25" fillId="0" borderId="6" xfId="0" applyFont="1" applyBorder="1" applyAlignment="1">
      <alignment horizontal="center" vertical="center" wrapText="1"/>
    </xf>
    <xf numFmtId="3" fontId="25" fillId="0" borderId="6" xfId="0" applyNumberFormat="1" applyFont="1" applyBorder="1" applyAlignment="1">
      <alignment horizontal="right" vertical="center" wrapText="1"/>
    </xf>
    <xf numFmtId="3" fontId="26" fillId="0" borderId="6" xfId="0" applyNumberFormat="1" applyFont="1" applyBorder="1" applyAlignment="1">
      <alignment horizontal="right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center" wrapText="1"/>
    </xf>
    <xf numFmtId="3" fontId="20" fillId="0" borderId="18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3" fontId="0" fillId="0" borderId="11" xfId="0" applyNumberFormat="1" applyBorder="1">
      <alignment vertical="center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41" fontId="20" fillId="0" borderId="5" xfId="3" applyFont="1" applyFill="1" applyBorder="1" applyAlignment="1">
      <alignment horizontal="right" vertical="center" wrapText="1"/>
    </xf>
    <xf numFmtId="0" fontId="24" fillId="3" borderId="6" xfId="0" applyFont="1" applyFill="1" applyBorder="1" applyAlignment="1">
      <alignment horizontal="center" vertical="center" wrapText="1"/>
    </xf>
    <xf numFmtId="3" fontId="24" fillId="3" borderId="5" xfId="0" applyNumberFormat="1" applyFont="1" applyFill="1" applyBorder="1" applyAlignment="1">
      <alignment horizontal="right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28" fillId="0" borderId="0" xfId="0" applyFont="1">
      <alignment vertical="center"/>
    </xf>
    <xf numFmtId="3" fontId="28" fillId="0" borderId="0" xfId="0" applyNumberFormat="1" applyFont="1">
      <alignment vertical="center"/>
    </xf>
    <xf numFmtId="3" fontId="29" fillId="0" borderId="0" xfId="0" applyNumberFormat="1" applyFont="1" applyAlignment="1">
      <alignment horizontal="right"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3" fillId="3" borderId="5" xfId="0" applyFont="1" applyFill="1" applyBorder="1" applyAlignment="1">
      <alignment horizontal="center" vertical="center" wrapText="1"/>
    </xf>
    <xf numFmtId="3" fontId="22" fillId="3" borderId="5" xfId="0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3" fontId="10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41" fontId="10" fillId="0" borderId="5" xfId="3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3" fontId="30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24" fillId="0" borderId="0" xfId="2" applyFont="1">
      <alignment vertical="center"/>
    </xf>
    <xf numFmtId="0" fontId="32" fillId="0" borderId="0" xfId="1" applyFont="1" applyAlignment="1">
      <alignment horizontal="justify" vertical="center"/>
    </xf>
    <xf numFmtId="0" fontId="34" fillId="0" borderId="0" xfId="2" applyFont="1">
      <alignment vertical="center"/>
    </xf>
    <xf numFmtId="0" fontId="33" fillId="0" borderId="0" xfId="1" applyFont="1" applyAlignment="1">
      <alignment horizontal="justify" vertical="center"/>
    </xf>
    <xf numFmtId="0" fontId="34" fillId="0" borderId="0" xfId="2" applyFont="1" applyAlignment="1">
      <alignment horizontal="left" vertical="center"/>
    </xf>
    <xf numFmtId="0" fontId="33" fillId="0" borderId="0" xfId="1" applyFont="1" applyAlignment="1">
      <alignment horizontal="left" vertical="center"/>
    </xf>
    <xf numFmtId="0" fontId="33" fillId="0" borderId="0" xfId="1" applyFont="1" applyAlignment="1">
      <alignment horizontal="center" vertical="center"/>
    </xf>
    <xf numFmtId="0" fontId="35" fillId="0" borderId="0" xfId="2" applyFont="1">
      <alignment vertical="center"/>
    </xf>
    <xf numFmtId="0" fontId="36" fillId="0" borderId="0" xfId="1" applyFont="1" applyAlignment="1">
      <alignment horizontal="center" vertical="center"/>
    </xf>
    <xf numFmtId="0" fontId="33" fillId="0" borderId="0" xfId="1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22" fillId="3" borderId="28" xfId="0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24" fillId="3" borderId="29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3" borderId="30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0" fontId="24" fillId="3" borderId="31" xfId="0" applyFont="1" applyFill="1" applyBorder="1" applyAlignment="1">
      <alignment horizontal="center" vertical="center" wrapText="1"/>
    </xf>
  </cellXfs>
  <cellStyles count="4">
    <cellStyle name="쉼표 [0]" xfId="3" builtinId="6"/>
    <cellStyle name="표준" xfId="0" builtinId="0"/>
    <cellStyle name="표준 2" xfId="1" xr:uid="{00000000-0005-0000-0000-000001000000}"/>
    <cellStyle name="표준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Normal="100" workbookViewId="0">
      <selection activeCell="S13" sqref="S13"/>
    </sheetView>
  </sheetViews>
  <sheetFormatPr defaultRowHeight="13.5" x14ac:dyDescent="0.3"/>
  <cols>
    <col min="1" max="1" width="8.875" style="1" customWidth="1"/>
    <col min="2" max="11" width="7.375" style="1" customWidth="1"/>
    <col min="12" max="12" width="9.25" style="1" customWidth="1"/>
    <col min="13" max="14" width="7.375" style="1" customWidth="1"/>
    <col min="15" max="256" width="9" style="1"/>
    <col min="257" max="257" width="3.75" style="1" customWidth="1"/>
    <col min="258" max="267" width="7.375" style="1" customWidth="1"/>
    <col min="268" max="268" width="9.25" style="1" customWidth="1"/>
    <col min="269" max="270" width="7.375" style="1" customWidth="1"/>
    <col min="271" max="512" width="9" style="1"/>
    <col min="513" max="513" width="3.75" style="1" customWidth="1"/>
    <col min="514" max="523" width="7.375" style="1" customWidth="1"/>
    <col min="524" max="524" width="9.25" style="1" customWidth="1"/>
    <col min="525" max="526" width="7.375" style="1" customWidth="1"/>
    <col min="527" max="768" width="9" style="1"/>
    <col min="769" max="769" width="3.75" style="1" customWidth="1"/>
    <col min="770" max="779" width="7.375" style="1" customWidth="1"/>
    <col min="780" max="780" width="9.25" style="1" customWidth="1"/>
    <col min="781" max="782" width="7.375" style="1" customWidth="1"/>
    <col min="783" max="1024" width="9" style="1"/>
    <col min="1025" max="1025" width="3.75" style="1" customWidth="1"/>
    <col min="1026" max="1035" width="7.375" style="1" customWidth="1"/>
    <col min="1036" max="1036" width="9.25" style="1" customWidth="1"/>
    <col min="1037" max="1038" width="7.375" style="1" customWidth="1"/>
    <col min="1039" max="1280" width="9" style="1"/>
    <col min="1281" max="1281" width="3.75" style="1" customWidth="1"/>
    <col min="1282" max="1291" width="7.375" style="1" customWidth="1"/>
    <col min="1292" max="1292" width="9.25" style="1" customWidth="1"/>
    <col min="1293" max="1294" width="7.375" style="1" customWidth="1"/>
    <col min="1295" max="1536" width="9" style="1"/>
    <col min="1537" max="1537" width="3.75" style="1" customWidth="1"/>
    <col min="1538" max="1547" width="7.375" style="1" customWidth="1"/>
    <col min="1548" max="1548" width="9.25" style="1" customWidth="1"/>
    <col min="1549" max="1550" width="7.375" style="1" customWidth="1"/>
    <col min="1551" max="1792" width="9" style="1"/>
    <col min="1793" max="1793" width="3.75" style="1" customWidth="1"/>
    <col min="1794" max="1803" width="7.375" style="1" customWidth="1"/>
    <col min="1804" max="1804" width="9.25" style="1" customWidth="1"/>
    <col min="1805" max="1806" width="7.375" style="1" customWidth="1"/>
    <col min="1807" max="2048" width="9" style="1"/>
    <col min="2049" max="2049" width="3.75" style="1" customWidth="1"/>
    <col min="2050" max="2059" width="7.375" style="1" customWidth="1"/>
    <col min="2060" max="2060" width="9.25" style="1" customWidth="1"/>
    <col min="2061" max="2062" width="7.375" style="1" customWidth="1"/>
    <col min="2063" max="2304" width="9" style="1"/>
    <col min="2305" max="2305" width="3.75" style="1" customWidth="1"/>
    <col min="2306" max="2315" width="7.375" style="1" customWidth="1"/>
    <col min="2316" max="2316" width="9.25" style="1" customWidth="1"/>
    <col min="2317" max="2318" width="7.375" style="1" customWidth="1"/>
    <col min="2319" max="2560" width="9" style="1"/>
    <col min="2561" max="2561" width="3.75" style="1" customWidth="1"/>
    <col min="2562" max="2571" width="7.375" style="1" customWidth="1"/>
    <col min="2572" max="2572" width="9.25" style="1" customWidth="1"/>
    <col min="2573" max="2574" width="7.375" style="1" customWidth="1"/>
    <col min="2575" max="2816" width="9" style="1"/>
    <col min="2817" max="2817" width="3.75" style="1" customWidth="1"/>
    <col min="2818" max="2827" width="7.375" style="1" customWidth="1"/>
    <col min="2828" max="2828" width="9.25" style="1" customWidth="1"/>
    <col min="2829" max="2830" width="7.375" style="1" customWidth="1"/>
    <col min="2831" max="3072" width="9" style="1"/>
    <col min="3073" max="3073" width="3.75" style="1" customWidth="1"/>
    <col min="3074" max="3083" width="7.375" style="1" customWidth="1"/>
    <col min="3084" max="3084" width="9.25" style="1" customWidth="1"/>
    <col min="3085" max="3086" width="7.375" style="1" customWidth="1"/>
    <col min="3087" max="3328" width="9" style="1"/>
    <col min="3329" max="3329" width="3.75" style="1" customWidth="1"/>
    <col min="3330" max="3339" width="7.375" style="1" customWidth="1"/>
    <col min="3340" max="3340" width="9.25" style="1" customWidth="1"/>
    <col min="3341" max="3342" width="7.375" style="1" customWidth="1"/>
    <col min="3343" max="3584" width="9" style="1"/>
    <col min="3585" max="3585" width="3.75" style="1" customWidth="1"/>
    <col min="3586" max="3595" width="7.375" style="1" customWidth="1"/>
    <col min="3596" max="3596" width="9.25" style="1" customWidth="1"/>
    <col min="3597" max="3598" width="7.375" style="1" customWidth="1"/>
    <col min="3599" max="3840" width="9" style="1"/>
    <col min="3841" max="3841" width="3.75" style="1" customWidth="1"/>
    <col min="3842" max="3851" width="7.375" style="1" customWidth="1"/>
    <col min="3852" max="3852" width="9.25" style="1" customWidth="1"/>
    <col min="3853" max="3854" width="7.375" style="1" customWidth="1"/>
    <col min="3855" max="4096" width="9" style="1"/>
    <col min="4097" max="4097" width="3.75" style="1" customWidth="1"/>
    <col min="4098" max="4107" width="7.375" style="1" customWidth="1"/>
    <col min="4108" max="4108" width="9.25" style="1" customWidth="1"/>
    <col min="4109" max="4110" width="7.375" style="1" customWidth="1"/>
    <col min="4111" max="4352" width="9" style="1"/>
    <col min="4353" max="4353" width="3.75" style="1" customWidth="1"/>
    <col min="4354" max="4363" width="7.375" style="1" customWidth="1"/>
    <col min="4364" max="4364" width="9.25" style="1" customWidth="1"/>
    <col min="4365" max="4366" width="7.375" style="1" customWidth="1"/>
    <col min="4367" max="4608" width="9" style="1"/>
    <col min="4609" max="4609" width="3.75" style="1" customWidth="1"/>
    <col min="4610" max="4619" width="7.375" style="1" customWidth="1"/>
    <col min="4620" max="4620" width="9.25" style="1" customWidth="1"/>
    <col min="4621" max="4622" width="7.375" style="1" customWidth="1"/>
    <col min="4623" max="4864" width="9" style="1"/>
    <col min="4865" max="4865" width="3.75" style="1" customWidth="1"/>
    <col min="4866" max="4875" width="7.375" style="1" customWidth="1"/>
    <col min="4876" max="4876" width="9.25" style="1" customWidth="1"/>
    <col min="4877" max="4878" width="7.375" style="1" customWidth="1"/>
    <col min="4879" max="5120" width="9" style="1"/>
    <col min="5121" max="5121" width="3.75" style="1" customWidth="1"/>
    <col min="5122" max="5131" width="7.375" style="1" customWidth="1"/>
    <col min="5132" max="5132" width="9.25" style="1" customWidth="1"/>
    <col min="5133" max="5134" width="7.375" style="1" customWidth="1"/>
    <col min="5135" max="5376" width="9" style="1"/>
    <col min="5377" max="5377" width="3.75" style="1" customWidth="1"/>
    <col min="5378" max="5387" width="7.375" style="1" customWidth="1"/>
    <col min="5388" max="5388" width="9.25" style="1" customWidth="1"/>
    <col min="5389" max="5390" width="7.375" style="1" customWidth="1"/>
    <col min="5391" max="5632" width="9" style="1"/>
    <col min="5633" max="5633" width="3.75" style="1" customWidth="1"/>
    <col min="5634" max="5643" width="7.375" style="1" customWidth="1"/>
    <col min="5644" max="5644" width="9.25" style="1" customWidth="1"/>
    <col min="5645" max="5646" width="7.375" style="1" customWidth="1"/>
    <col min="5647" max="5888" width="9" style="1"/>
    <col min="5889" max="5889" width="3.75" style="1" customWidth="1"/>
    <col min="5890" max="5899" width="7.375" style="1" customWidth="1"/>
    <col min="5900" max="5900" width="9.25" style="1" customWidth="1"/>
    <col min="5901" max="5902" width="7.375" style="1" customWidth="1"/>
    <col min="5903" max="6144" width="9" style="1"/>
    <col min="6145" max="6145" width="3.75" style="1" customWidth="1"/>
    <col min="6146" max="6155" width="7.375" style="1" customWidth="1"/>
    <col min="6156" max="6156" width="9.25" style="1" customWidth="1"/>
    <col min="6157" max="6158" width="7.375" style="1" customWidth="1"/>
    <col min="6159" max="6400" width="9" style="1"/>
    <col min="6401" max="6401" width="3.75" style="1" customWidth="1"/>
    <col min="6402" max="6411" width="7.375" style="1" customWidth="1"/>
    <col min="6412" max="6412" width="9.25" style="1" customWidth="1"/>
    <col min="6413" max="6414" width="7.375" style="1" customWidth="1"/>
    <col min="6415" max="6656" width="9" style="1"/>
    <col min="6657" max="6657" width="3.75" style="1" customWidth="1"/>
    <col min="6658" max="6667" width="7.375" style="1" customWidth="1"/>
    <col min="6668" max="6668" width="9.25" style="1" customWidth="1"/>
    <col min="6669" max="6670" width="7.375" style="1" customWidth="1"/>
    <col min="6671" max="6912" width="9" style="1"/>
    <col min="6913" max="6913" width="3.75" style="1" customWidth="1"/>
    <col min="6914" max="6923" width="7.375" style="1" customWidth="1"/>
    <col min="6924" max="6924" width="9.25" style="1" customWidth="1"/>
    <col min="6925" max="6926" width="7.375" style="1" customWidth="1"/>
    <col min="6927" max="7168" width="9" style="1"/>
    <col min="7169" max="7169" width="3.75" style="1" customWidth="1"/>
    <col min="7170" max="7179" width="7.375" style="1" customWidth="1"/>
    <col min="7180" max="7180" width="9.25" style="1" customWidth="1"/>
    <col min="7181" max="7182" width="7.375" style="1" customWidth="1"/>
    <col min="7183" max="7424" width="9" style="1"/>
    <col min="7425" max="7425" width="3.75" style="1" customWidth="1"/>
    <col min="7426" max="7435" width="7.375" style="1" customWidth="1"/>
    <col min="7436" max="7436" width="9.25" style="1" customWidth="1"/>
    <col min="7437" max="7438" width="7.375" style="1" customWidth="1"/>
    <col min="7439" max="7680" width="9" style="1"/>
    <col min="7681" max="7681" width="3.75" style="1" customWidth="1"/>
    <col min="7682" max="7691" width="7.375" style="1" customWidth="1"/>
    <col min="7692" max="7692" width="9.25" style="1" customWidth="1"/>
    <col min="7693" max="7694" width="7.375" style="1" customWidth="1"/>
    <col min="7695" max="7936" width="9" style="1"/>
    <col min="7937" max="7937" width="3.75" style="1" customWidth="1"/>
    <col min="7938" max="7947" width="7.375" style="1" customWidth="1"/>
    <col min="7948" max="7948" width="9.25" style="1" customWidth="1"/>
    <col min="7949" max="7950" width="7.375" style="1" customWidth="1"/>
    <col min="7951" max="8192" width="9" style="1"/>
    <col min="8193" max="8193" width="3.75" style="1" customWidth="1"/>
    <col min="8194" max="8203" width="7.375" style="1" customWidth="1"/>
    <col min="8204" max="8204" width="9.25" style="1" customWidth="1"/>
    <col min="8205" max="8206" width="7.375" style="1" customWidth="1"/>
    <col min="8207" max="8448" width="9" style="1"/>
    <col min="8449" max="8449" width="3.75" style="1" customWidth="1"/>
    <col min="8450" max="8459" width="7.375" style="1" customWidth="1"/>
    <col min="8460" max="8460" width="9.25" style="1" customWidth="1"/>
    <col min="8461" max="8462" width="7.375" style="1" customWidth="1"/>
    <col min="8463" max="8704" width="9" style="1"/>
    <col min="8705" max="8705" width="3.75" style="1" customWidth="1"/>
    <col min="8706" max="8715" width="7.375" style="1" customWidth="1"/>
    <col min="8716" max="8716" width="9.25" style="1" customWidth="1"/>
    <col min="8717" max="8718" width="7.375" style="1" customWidth="1"/>
    <col min="8719" max="8960" width="9" style="1"/>
    <col min="8961" max="8961" width="3.75" style="1" customWidth="1"/>
    <col min="8962" max="8971" width="7.375" style="1" customWidth="1"/>
    <col min="8972" max="8972" width="9.25" style="1" customWidth="1"/>
    <col min="8973" max="8974" width="7.375" style="1" customWidth="1"/>
    <col min="8975" max="9216" width="9" style="1"/>
    <col min="9217" max="9217" width="3.75" style="1" customWidth="1"/>
    <col min="9218" max="9227" width="7.375" style="1" customWidth="1"/>
    <col min="9228" max="9228" width="9.25" style="1" customWidth="1"/>
    <col min="9229" max="9230" width="7.375" style="1" customWidth="1"/>
    <col min="9231" max="9472" width="9" style="1"/>
    <col min="9473" max="9473" width="3.75" style="1" customWidth="1"/>
    <col min="9474" max="9483" width="7.375" style="1" customWidth="1"/>
    <col min="9484" max="9484" width="9.25" style="1" customWidth="1"/>
    <col min="9485" max="9486" width="7.375" style="1" customWidth="1"/>
    <col min="9487" max="9728" width="9" style="1"/>
    <col min="9729" max="9729" width="3.75" style="1" customWidth="1"/>
    <col min="9730" max="9739" width="7.375" style="1" customWidth="1"/>
    <col min="9740" max="9740" width="9.25" style="1" customWidth="1"/>
    <col min="9741" max="9742" width="7.375" style="1" customWidth="1"/>
    <col min="9743" max="9984" width="9" style="1"/>
    <col min="9985" max="9985" width="3.75" style="1" customWidth="1"/>
    <col min="9986" max="9995" width="7.375" style="1" customWidth="1"/>
    <col min="9996" max="9996" width="9.25" style="1" customWidth="1"/>
    <col min="9997" max="9998" width="7.375" style="1" customWidth="1"/>
    <col min="9999" max="10240" width="9" style="1"/>
    <col min="10241" max="10241" width="3.75" style="1" customWidth="1"/>
    <col min="10242" max="10251" width="7.375" style="1" customWidth="1"/>
    <col min="10252" max="10252" width="9.25" style="1" customWidth="1"/>
    <col min="10253" max="10254" width="7.375" style="1" customWidth="1"/>
    <col min="10255" max="10496" width="9" style="1"/>
    <col min="10497" max="10497" width="3.75" style="1" customWidth="1"/>
    <col min="10498" max="10507" width="7.375" style="1" customWidth="1"/>
    <col min="10508" max="10508" width="9.25" style="1" customWidth="1"/>
    <col min="10509" max="10510" width="7.375" style="1" customWidth="1"/>
    <col min="10511" max="10752" width="9" style="1"/>
    <col min="10753" max="10753" width="3.75" style="1" customWidth="1"/>
    <col min="10754" max="10763" width="7.375" style="1" customWidth="1"/>
    <col min="10764" max="10764" width="9.25" style="1" customWidth="1"/>
    <col min="10765" max="10766" width="7.375" style="1" customWidth="1"/>
    <col min="10767" max="11008" width="9" style="1"/>
    <col min="11009" max="11009" width="3.75" style="1" customWidth="1"/>
    <col min="11010" max="11019" width="7.375" style="1" customWidth="1"/>
    <col min="11020" max="11020" width="9.25" style="1" customWidth="1"/>
    <col min="11021" max="11022" width="7.375" style="1" customWidth="1"/>
    <col min="11023" max="11264" width="9" style="1"/>
    <col min="11265" max="11265" width="3.75" style="1" customWidth="1"/>
    <col min="11266" max="11275" width="7.375" style="1" customWidth="1"/>
    <col min="11276" max="11276" width="9.25" style="1" customWidth="1"/>
    <col min="11277" max="11278" width="7.375" style="1" customWidth="1"/>
    <col min="11279" max="11520" width="9" style="1"/>
    <col min="11521" max="11521" width="3.75" style="1" customWidth="1"/>
    <col min="11522" max="11531" width="7.375" style="1" customWidth="1"/>
    <col min="11532" max="11532" width="9.25" style="1" customWidth="1"/>
    <col min="11533" max="11534" width="7.375" style="1" customWidth="1"/>
    <col min="11535" max="11776" width="9" style="1"/>
    <col min="11777" max="11777" width="3.75" style="1" customWidth="1"/>
    <col min="11778" max="11787" width="7.375" style="1" customWidth="1"/>
    <col min="11788" max="11788" width="9.25" style="1" customWidth="1"/>
    <col min="11789" max="11790" width="7.375" style="1" customWidth="1"/>
    <col min="11791" max="12032" width="9" style="1"/>
    <col min="12033" max="12033" width="3.75" style="1" customWidth="1"/>
    <col min="12034" max="12043" width="7.375" style="1" customWidth="1"/>
    <col min="12044" max="12044" width="9.25" style="1" customWidth="1"/>
    <col min="12045" max="12046" width="7.375" style="1" customWidth="1"/>
    <col min="12047" max="12288" width="9" style="1"/>
    <col min="12289" max="12289" width="3.75" style="1" customWidth="1"/>
    <col min="12290" max="12299" width="7.375" style="1" customWidth="1"/>
    <col min="12300" max="12300" width="9.25" style="1" customWidth="1"/>
    <col min="12301" max="12302" width="7.375" style="1" customWidth="1"/>
    <col min="12303" max="12544" width="9" style="1"/>
    <col min="12545" max="12545" width="3.75" style="1" customWidth="1"/>
    <col min="12546" max="12555" width="7.375" style="1" customWidth="1"/>
    <col min="12556" max="12556" width="9.25" style="1" customWidth="1"/>
    <col min="12557" max="12558" width="7.375" style="1" customWidth="1"/>
    <col min="12559" max="12800" width="9" style="1"/>
    <col min="12801" max="12801" width="3.75" style="1" customWidth="1"/>
    <col min="12802" max="12811" width="7.375" style="1" customWidth="1"/>
    <col min="12812" max="12812" width="9.25" style="1" customWidth="1"/>
    <col min="12813" max="12814" width="7.375" style="1" customWidth="1"/>
    <col min="12815" max="13056" width="9" style="1"/>
    <col min="13057" max="13057" width="3.75" style="1" customWidth="1"/>
    <col min="13058" max="13067" width="7.375" style="1" customWidth="1"/>
    <col min="13068" max="13068" width="9.25" style="1" customWidth="1"/>
    <col min="13069" max="13070" width="7.375" style="1" customWidth="1"/>
    <col min="13071" max="13312" width="9" style="1"/>
    <col min="13313" max="13313" width="3.75" style="1" customWidth="1"/>
    <col min="13314" max="13323" width="7.375" style="1" customWidth="1"/>
    <col min="13324" max="13324" width="9.25" style="1" customWidth="1"/>
    <col min="13325" max="13326" width="7.375" style="1" customWidth="1"/>
    <col min="13327" max="13568" width="9" style="1"/>
    <col min="13569" max="13569" width="3.75" style="1" customWidth="1"/>
    <col min="13570" max="13579" width="7.375" style="1" customWidth="1"/>
    <col min="13580" max="13580" width="9.25" style="1" customWidth="1"/>
    <col min="13581" max="13582" width="7.375" style="1" customWidth="1"/>
    <col min="13583" max="13824" width="9" style="1"/>
    <col min="13825" max="13825" width="3.75" style="1" customWidth="1"/>
    <col min="13826" max="13835" width="7.375" style="1" customWidth="1"/>
    <col min="13836" max="13836" width="9.25" style="1" customWidth="1"/>
    <col min="13837" max="13838" width="7.375" style="1" customWidth="1"/>
    <col min="13839" max="14080" width="9" style="1"/>
    <col min="14081" max="14081" width="3.75" style="1" customWidth="1"/>
    <col min="14082" max="14091" width="7.375" style="1" customWidth="1"/>
    <col min="14092" max="14092" width="9.25" style="1" customWidth="1"/>
    <col min="14093" max="14094" width="7.375" style="1" customWidth="1"/>
    <col min="14095" max="14336" width="9" style="1"/>
    <col min="14337" max="14337" width="3.75" style="1" customWidth="1"/>
    <col min="14338" max="14347" width="7.375" style="1" customWidth="1"/>
    <col min="14348" max="14348" width="9.25" style="1" customWidth="1"/>
    <col min="14349" max="14350" width="7.375" style="1" customWidth="1"/>
    <col min="14351" max="14592" width="9" style="1"/>
    <col min="14593" max="14593" width="3.75" style="1" customWidth="1"/>
    <col min="14594" max="14603" width="7.375" style="1" customWidth="1"/>
    <col min="14604" max="14604" width="9.25" style="1" customWidth="1"/>
    <col min="14605" max="14606" width="7.375" style="1" customWidth="1"/>
    <col min="14607" max="14848" width="9" style="1"/>
    <col min="14849" max="14849" width="3.75" style="1" customWidth="1"/>
    <col min="14850" max="14859" width="7.375" style="1" customWidth="1"/>
    <col min="14860" max="14860" width="9.25" style="1" customWidth="1"/>
    <col min="14861" max="14862" width="7.375" style="1" customWidth="1"/>
    <col min="14863" max="15104" width="9" style="1"/>
    <col min="15105" max="15105" width="3.75" style="1" customWidth="1"/>
    <col min="15106" max="15115" width="7.375" style="1" customWidth="1"/>
    <col min="15116" max="15116" width="9.25" style="1" customWidth="1"/>
    <col min="15117" max="15118" width="7.375" style="1" customWidth="1"/>
    <col min="15119" max="15360" width="9" style="1"/>
    <col min="15361" max="15361" width="3.75" style="1" customWidth="1"/>
    <col min="15362" max="15371" width="7.375" style="1" customWidth="1"/>
    <col min="15372" max="15372" width="9.25" style="1" customWidth="1"/>
    <col min="15373" max="15374" width="7.375" style="1" customWidth="1"/>
    <col min="15375" max="15616" width="9" style="1"/>
    <col min="15617" max="15617" width="3.75" style="1" customWidth="1"/>
    <col min="15618" max="15627" width="7.375" style="1" customWidth="1"/>
    <col min="15628" max="15628" width="9.25" style="1" customWidth="1"/>
    <col min="15629" max="15630" width="7.375" style="1" customWidth="1"/>
    <col min="15631" max="15872" width="9" style="1"/>
    <col min="15873" max="15873" width="3.75" style="1" customWidth="1"/>
    <col min="15874" max="15883" width="7.375" style="1" customWidth="1"/>
    <col min="15884" max="15884" width="9.25" style="1" customWidth="1"/>
    <col min="15885" max="15886" width="7.375" style="1" customWidth="1"/>
    <col min="15887" max="16128" width="9" style="1"/>
    <col min="16129" max="16129" width="3.75" style="1" customWidth="1"/>
    <col min="16130" max="16139" width="7.375" style="1" customWidth="1"/>
    <col min="16140" max="16140" width="9.25" style="1" customWidth="1"/>
    <col min="16141" max="16142" width="7.375" style="1" customWidth="1"/>
    <col min="16143" max="16384" width="9" style="1"/>
  </cols>
  <sheetData>
    <row r="1" spans="1:13" ht="66" x14ac:dyDescent="0.3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75" x14ac:dyDescent="0.3">
      <c r="A2" s="97"/>
      <c r="B2" s="98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15.75" x14ac:dyDescent="0.3">
      <c r="A3" s="97"/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s="2" customFormat="1" ht="57.75" customHeight="1" x14ac:dyDescent="0.3">
      <c r="A4" s="108" t="s">
        <v>56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s="2" customFormat="1" ht="30.75" customHeight="1" x14ac:dyDescent="0.3">
      <c r="A5" s="99"/>
      <c r="B5" s="100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3" s="2" customFormat="1" ht="30.75" customHeight="1" x14ac:dyDescent="0.3">
      <c r="A6" s="99"/>
      <c r="B6" s="106" t="s">
        <v>1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99"/>
    </row>
    <row r="7" spans="1:13" s="2" customFormat="1" ht="30.75" customHeight="1" x14ac:dyDescent="0.3">
      <c r="A7" s="99"/>
      <c r="B7" s="106" t="s">
        <v>161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99"/>
    </row>
    <row r="8" spans="1:13" s="2" customFormat="1" ht="30.75" customHeight="1" x14ac:dyDescent="0.3">
      <c r="A8" s="99"/>
      <c r="B8" s="106" t="s">
        <v>162</v>
      </c>
      <c r="C8" s="106"/>
      <c r="D8" s="106"/>
      <c r="E8" s="106"/>
      <c r="F8" s="106"/>
      <c r="G8" s="106"/>
      <c r="H8" s="106"/>
      <c r="I8" s="106"/>
      <c r="J8" s="106"/>
      <c r="K8" s="106"/>
      <c r="L8" s="101"/>
      <c r="M8" s="99"/>
    </row>
    <row r="9" spans="1:13" s="2" customFormat="1" ht="30.75" customHeight="1" x14ac:dyDescent="0.3">
      <c r="A9" s="99"/>
      <c r="B9" s="100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</row>
    <row r="10" spans="1:13" s="2" customFormat="1" ht="30.75" customHeight="1" x14ac:dyDescent="0.3">
      <c r="A10" s="99"/>
      <c r="B10" s="106" t="s">
        <v>57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99"/>
    </row>
    <row r="11" spans="1:13" s="2" customFormat="1" ht="30.75" customHeight="1" x14ac:dyDescent="0.3">
      <c r="A11" s="99"/>
      <c r="B11" s="106" t="s">
        <v>2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99"/>
    </row>
    <row r="12" spans="1:13" s="2" customFormat="1" ht="30.75" customHeight="1" x14ac:dyDescent="0.3">
      <c r="A12" s="99"/>
      <c r="B12" s="106" t="s">
        <v>3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99"/>
    </row>
    <row r="13" spans="1:13" s="2" customFormat="1" ht="30.75" customHeight="1" x14ac:dyDescent="0.3">
      <c r="A13" s="99"/>
      <c r="B13" s="106" t="s">
        <v>58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99"/>
    </row>
    <row r="14" spans="1:13" s="2" customFormat="1" ht="30.75" customHeight="1" x14ac:dyDescent="0.3">
      <c r="A14" s="99"/>
      <c r="B14" s="106" t="s">
        <v>166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99"/>
    </row>
    <row r="15" spans="1:13" s="2" customFormat="1" ht="39" customHeight="1" x14ac:dyDescent="0.3">
      <c r="A15" s="99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99"/>
    </row>
    <row r="16" spans="1:13" s="2" customFormat="1" ht="45.75" customHeight="1" x14ac:dyDescent="0.3">
      <c r="A16" s="99"/>
      <c r="B16" s="102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99"/>
    </row>
    <row r="17" spans="1:13" s="2" customFormat="1" ht="30.75" customHeight="1" x14ac:dyDescent="0.3">
      <c r="A17" s="99"/>
      <c r="B17" s="109" t="s">
        <v>163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99"/>
    </row>
    <row r="18" spans="1:13" s="2" customFormat="1" ht="39" customHeight="1" x14ac:dyDescent="0.3">
      <c r="A18" s="99"/>
      <c r="B18" s="103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</row>
    <row r="19" spans="1:13" s="2" customFormat="1" ht="39" customHeight="1" x14ac:dyDescent="0.3">
      <c r="A19" s="104"/>
      <c r="B19" s="105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pans="1:13" s="2" customFormat="1" ht="30.75" customHeight="1" x14ac:dyDescent="0.3">
      <c r="A20" s="110" t="s">
        <v>59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</row>
    <row r="21" spans="1:13" s="2" customFormat="1" ht="14.25" x14ac:dyDescent="0.3"/>
    <row r="22" spans="1:13" s="2" customFormat="1" ht="14.25" x14ac:dyDescent="0.3"/>
  </sheetData>
  <mergeCells count="13">
    <mergeCell ref="A20:M20"/>
    <mergeCell ref="B11:L11"/>
    <mergeCell ref="B12:L12"/>
    <mergeCell ref="B13:L13"/>
    <mergeCell ref="B14:L14"/>
    <mergeCell ref="B15:L15"/>
    <mergeCell ref="B17:L17"/>
    <mergeCell ref="B10:L10"/>
    <mergeCell ref="A1:M1"/>
    <mergeCell ref="A4:M4"/>
    <mergeCell ref="B6:L6"/>
    <mergeCell ref="B7:L7"/>
    <mergeCell ref="B8:K8"/>
  </mergeCells>
  <phoneticPr fontId="2" type="noConversion"/>
  <pageMargins left="0.25" right="0.25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5"/>
  <sheetViews>
    <sheetView workbookViewId="0">
      <selection activeCell="H11" sqref="H11"/>
    </sheetView>
  </sheetViews>
  <sheetFormatPr defaultRowHeight="16.5" x14ac:dyDescent="0.3"/>
  <cols>
    <col min="1" max="1" width="6.25" customWidth="1"/>
    <col min="2" max="2" width="9.25" customWidth="1"/>
    <col min="3" max="3" width="12" customWidth="1"/>
    <col min="4" max="4" width="6.25" customWidth="1"/>
    <col min="5" max="5" width="5.5" customWidth="1"/>
    <col min="6" max="6" width="10.875" customWidth="1"/>
    <col min="7" max="7" width="7" customWidth="1"/>
    <col min="8" max="11" width="12" customWidth="1"/>
    <col min="12" max="12" width="4.75" customWidth="1"/>
  </cols>
  <sheetData>
    <row r="1" spans="1:14" x14ac:dyDescent="0.3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4" spans="1:14" ht="198.75" customHeight="1" x14ac:dyDescent="0.3"/>
    <row r="5" spans="1:14" ht="96.75" customHeight="1" x14ac:dyDescent="0.3">
      <c r="A5" s="112" t="s">
        <v>165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24" spans="1:13" ht="189" customHeight="1" x14ac:dyDescent="0.3"/>
    <row r="25" spans="1:13" ht="39.75" customHeight="1" x14ac:dyDescent="0.3">
      <c r="A25" s="113" t="s">
        <v>164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</row>
  </sheetData>
  <mergeCells count="3">
    <mergeCell ref="A1:K1"/>
    <mergeCell ref="A5:N5"/>
    <mergeCell ref="A25:M25"/>
  </mergeCells>
  <phoneticPr fontId="2" type="noConversion"/>
  <pageMargins left="0.25" right="0.25" top="0.75" bottom="0.75" header="0.3" footer="0.3"/>
  <pageSetup paperSize="9" scale="8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0E82-8062-4789-90D8-B5A42E16FAB3}">
  <sheetPr>
    <pageSetUpPr fitToPage="1"/>
  </sheetPr>
  <dimension ref="A1:K19"/>
  <sheetViews>
    <sheetView view="pageBreakPreview" zoomScale="60" zoomScaleNormal="100" workbookViewId="0">
      <selection activeCell="C9" sqref="C9"/>
    </sheetView>
  </sheetViews>
  <sheetFormatPr defaultRowHeight="16.5" x14ac:dyDescent="0.3"/>
  <cols>
    <col min="1" max="1" width="6.125" customWidth="1"/>
    <col min="2" max="2" width="36" customWidth="1"/>
    <col min="3" max="3" width="37" customWidth="1"/>
    <col min="4" max="5" width="28.25" bestFit="1" customWidth="1"/>
    <col min="6" max="6" width="23.25" bestFit="1" customWidth="1"/>
    <col min="7" max="7" width="31.625" customWidth="1"/>
    <col min="8" max="8" width="33.25" bestFit="1" customWidth="1"/>
    <col min="9" max="10" width="28.25" bestFit="1" customWidth="1"/>
    <col min="11" max="11" width="23.5" bestFit="1" customWidth="1"/>
  </cols>
  <sheetData>
    <row r="1" spans="1:11" s="3" customFormat="1" ht="56.25" customHeight="1" x14ac:dyDescent="0.3">
      <c r="A1" s="114" t="s">
        <v>60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s="4" customFormat="1" ht="52.5" customHeight="1" x14ac:dyDescent="0.3">
      <c r="A2" s="115" t="s">
        <v>4</v>
      </c>
      <c r="B2" s="117" t="s">
        <v>5</v>
      </c>
      <c r="C2" s="118"/>
      <c r="D2" s="118"/>
      <c r="E2" s="118"/>
      <c r="F2" s="119"/>
      <c r="G2" s="117" t="s">
        <v>6</v>
      </c>
      <c r="H2" s="118"/>
      <c r="I2" s="118"/>
      <c r="J2" s="118"/>
      <c r="K2" s="119"/>
    </row>
    <row r="3" spans="1:11" s="4" customFormat="1" ht="52.5" customHeight="1" x14ac:dyDescent="0.3">
      <c r="A3" s="116"/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6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1" s="4" customFormat="1" ht="52.5" customHeight="1" x14ac:dyDescent="0.3">
      <c r="A4" s="7">
        <v>1</v>
      </c>
      <c r="B4" s="8" t="s">
        <v>12</v>
      </c>
      <c r="C4" s="8" t="s">
        <v>12</v>
      </c>
      <c r="D4" s="9">
        <v>1000000</v>
      </c>
      <c r="E4" s="9">
        <v>730000</v>
      </c>
      <c r="F4" s="10">
        <f t="shared" ref="F4:F9" si="0">D4-E4</f>
        <v>270000</v>
      </c>
      <c r="G4" s="11" t="s">
        <v>13</v>
      </c>
      <c r="H4" s="12" t="s">
        <v>14</v>
      </c>
      <c r="I4" s="9">
        <v>263678754</v>
      </c>
      <c r="J4" s="9">
        <v>263678754</v>
      </c>
      <c r="K4" s="10">
        <f>I4-J4</f>
        <v>0</v>
      </c>
    </row>
    <row r="5" spans="1:11" s="4" customFormat="1" ht="52.5" customHeight="1" x14ac:dyDescent="0.3">
      <c r="A5" s="13">
        <v>2</v>
      </c>
      <c r="B5" s="14" t="s">
        <v>15</v>
      </c>
      <c r="C5" s="14" t="s">
        <v>15</v>
      </c>
      <c r="D5" s="10">
        <v>1134663000</v>
      </c>
      <c r="E5" s="10">
        <v>1140565000</v>
      </c>
      <c r="F5" s="10">
        <f t="shared" si="0"/>
        <v>-5902000</v>
      </c>
      <c r="G5" s="15"/>
      <c r="H5" s="14" t="s">
        <v>16</v>
      </c>
      <c r="I5" s="10">
        <v>2840000</v>
      </c>
      <c r="J5" s="10">
        <v>2840000</v>
      </c>
      <c r="K5" s="10">
        <f t="shared" ref="K5:K11" si="1">I5-J5</f>
        <v>0</v>
      </c>
    </row>
    <row r="6" spans="1:11" s="4" customFormat="1" ht="52.5" customHeight="1" x14ac:dyDescent="0.3">
      <c r="A6" s="13">
        <v>3</v>
      </c>
      <c r="B6" s="14" t="s">
        <v>17</v>
      </c>
      <c r="C6" s="14" t="s">
        <v>17</v>
      </c>
      <c r="D6" s="10">
        <v>5100097</v>
      </c>
      <c r="E6" s="10">
        <v>5100000</v>
      </c>
      <c r="F6" s="16">
        <f t="shared" si="0"/>
        <v>97</v>
      </c>
      <c r="G6" s="11"/>
      <c r="H6" s="17" t="s">
        <v>18</v>
      </c>
      <c r="I6" s="18">
        <v>30837746</v>
      </c>
      <c r="J6" s="18">
        <v>31827596</v>
      </c>
      <c r="K6" s="10">
        <f t="shared" si="1"/>
        <v>-989850</v>
      </c>
    </row>
    <row r="7" spans="1:11" s="4" customFormat="1" ht="52.5" customHeight="1" x14ac:dyDescent="0.3">
      <c r="A7" s="13">
        <v>4</v>
      </c>
      <c r="B7" s="14" t="s">
        <v>61</v>
      </c>
      <c r="C7" s="14" t="s">
        <v>61</v>
      </c>
      <c r="D7" s="10">
        <v>10000000</v>
      </c>
      <c r="E7" s="10">
        <v>10000000</v>
      </c>
      <c r="F7" s="10">
        <f t="shared" si="0"/>
        <v>0</v>
      </c>
      <c r="G7" s="14" t="s">
        <v>20</v>
      </c>
      <c r="H7" s="19" t="s">
        <v>21</v>
      </c>
      <c r="I7" s="18">
        <v>15243500</v>
      </c>
      <c r="J7" s="18">
        <v>18243500</v>
      </c>
      <c r="K7" s="10">
        <f t="shared" si="1"/>
        <v>-3000000</v>
      </c>
    </row>
    <row r="8" spans="1:11" s="4" customFormat="1" ht="52.5" customHeight="1" x14ac:dyDescent="0.3">
      <c r="A8" s="13">
        <v>5</v>
      </c>
      <c r="B8" s="14" t="s">
        <v>62</v>
      </c>
      <c r="C8" s="14" t="s">
        <v>62</v>
      </c>
      <c r="D8" s="10">
        <v>32459794</v>
      </c>
      <c r="E8" s="20">
        <v>32459794</v>
      </c>
      <c r="F8" s="10">
        <f t="shared" si="0"/>
        <v>0</v>
      </c>
      <c r="G8" s="21" t="s">
        <v>63</v>
      </c>
      <c r="H8" s="19" t="s">
        <v>63</v>
      </c>
      <c r="I8" s="18">
        <v>832063000</v>
      </c>
      <c r="J8" s="18">
        <v>793688288</v>
      </c>
      <c r="K8" s="10">
        <f t="shared" si="1"/>
        <v>38374712</v>
      </c>
    </row>
    <row r="9" spans="1:11" s="4" customFormat="1" ht="52.5" customHeight="1" x14ac:dyDescent="0.3">
      <c r="A9" s="13">
        <v>6</v>
      </c>
      <c r="B9" s="22" t="s">
        <v>64</v>
      </c>
      <c r="C9" s="15" t="s">
        <v>64</v>
      </c>
      <c r="D9" s="23">
        <v>15200000</v>
      </c>
      <c r="E9" s="24">
        <v>14342492</v>
      </c>
      <c r="F9" s="25">
        <f t="shared" si="0"/>
        <v>857508</v>
      </c>
      <c r="G9" s="26" t="s">
        <v>65</v>
      </c>
      <c r="H9" s="26" t="s">
        <v>65</v>
      </c>
      <c r="I9" s="10">
        <v>23440379</v>
      </c>
      <c r="J9" s="10">
        <v>11165000</v>
      </c>
      <c r="K9" s="10">
        <f t="shared" si="1"/>
        <v>12275379</v>
      </c>
    </row>
    <row r="10" spans="1:11" s="4" customFormat="1" ht="52.5" customHeight="1" x14ac:dyDescent="0.3">
      <c r="A10" s="27">
        <v>8</v>
      </c>
      <c r="B10" s="8"/>
      <c r="C10" s="8"/>
      <c r="D10" s="9"/>
      <c r="E10" s="10"/>
      <c r="F10" s="16"/>
      <c r="G10" s="14" t="s">
        <v>66</v>
      </c>
      <c r="H10" s="14" t="s">
        <v>66</v>
      </c>
      <c r="I10" s="18">
        <v>30319512</v>
      </c>
      <c r="J10" s="10">
        <v>20340290</v>
      </c>
      <c r="K10" s="10">
        <f t="shared" si="1"/>
        <v>9979222</v>
      </c>
    </row>
    <row r="11" spans="1:11" s="4" customFormat="1" ht="52.5" customHeight="1" x14ac:dyDescent="0.3">
      <c r="A11" s="27"/>
      <c r="B11" s="28"/>
      <c r="C11" s="12"/>
      <c r="D11" s="9"/>
      <c r="E11" s="10"/>
      <c r="F11" s="16"/>
      <c r="G11" s="29" t="s">
        <v>67</v>
      </c>
      <c r="H11" s="29" t="s">
        <v>67</v>
      </c>
      <c r="I11" s="10">
        <v>0</v>
      </c>
      <c r="J11" s="10">
        <v>61413858</v>
      </c>
      <c r="K11" s="10">
        <f t="shared" si="1"/>
        <v>-61413858</v>
      </c>
    </row>
    <row r="12" spans="1:11" s="4" customFormat="1" ht="52.5" customHeight="1" x14ac:dyDescent="0.3">
      <c r="A12" s="120" t="s">
        <v>26</v>
      </c>
      <c r="B12" s="121"/>
      <c r="C12" s="122"/>
      <c r="D12" s="30">
        <f>SUM(D4:D11)</f>
        <v>1198422891</v>
      </c>
      <c r="E12" s="30">
        <f>SUM(E4:E11)</f>
        <v>1203197286</v>
      </c>
      <c r="F12" s="30">
        <f>SUM(F4:F11)</f>
        <v>-4774395</v>
      </c>
      <c r="G12" s="120" t="s">
        <v>26</v>
      </c>
      <c r="H12" s="122"/>
      <c r="I12" s="30">
        <f>SUM(I4:I11)</f>
        <v>1198422891</v>
      </c>
      <c r="J12" s="30">
        <f>SUM(J4:J11)</f>
        <v>1203197286</v>
      </c>
      <c r="K12" s="30">
        <f>SUM(K4:K11)</f>
        <v>-4774395</v>
      </c>
    </row>
    <row r="14" spans="1:11" ht="20.25" x14ac:dyDescent="0.3">
      <c r="G14" s="31"/>
    </row>
    <row r="15" spans="1:11" ht="20.25" x14ac:dyDescent="0.3">
      <c r="G15" s="31"/>
    </row>
    <row r="16" spans="1:11" ht="20.25" x14ac:dyDescent="0.3">
      <c r="G16" s="32"/>
    </row>
    <row r="17" spans="7:7" ht="20.25" x14ac:dyDescent="0.3">
      <c r="G17" s="32"/>
    </row>
    <row r="18" spans="7:7" ht="20.25" x14ac:dyDescent="0.3">
      <c r="G18" s="32"/>
    </row>
    <row r="19" spans="7:7" x14ac:dyDescent="0.3">
      <c r="G19" s="33"/>
    </row>
  </sheetData>
  <mergeCells count="6">
    <mergeCell ref="A1:K1"/>
    <mergeCell ref="A2:A3"/>
    <mergeCell ref="B2:F2"/>
    <mergeCell ref="G2:K2"/>
    <mergeCell ref="A12:C12"/>
    <mergeCell ref="G12:H12"/>
  </mergeCells>
  <phoneticPr fontId="2" type="noConversion"/>
  <pageMargins left="0.25" right="0.25" top="0.75" bottom="0.75" header="0.3" footer="0.3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F9E90-F538-4603-9CFF-5E821F1728E4}">
  <sheetPr>
    <pageSetUpPr fitToPage="1"/>
  </sheetPr>
  <dimension ref="A1:AS69"/>
  <sheetViews>
    <sheetView topLeftCell="A46" zoomScaleNormal="100" workbookViewId="0">
      <selection activeCell="D46" sqref="D46"/>
    </sheetView>
  </sheetViews>
  <sheetFormatPr defaultRowHeight="16.5" x14ac:dyDescent="0.3"/>
  <cols>
    <col min="1" max="1" width="6.125" customWidth="1"/>
    <col min="2" max="2" width="19.625" customWidth="1"/>
    <col min="3" max="3" width="20.375" customWidth="1"/>
    <col min="4" max="4" width="22.875" customWidth="1"/>
    <col min="5" max="5" width="6.125" customWidth="1"/>
    <col min="6" max="6" width="16" customWidth="1"/>
    <col min="7" max="7" width="16.125" customWidth="1"/>
    <col min="8" max="8" width="16" customWidth="1"/>
    <col min="9" max="9" width="16.125" customWidth="1"/>
    <col min="11" max="11" width="11.375" bestFit="1" customWidth="1"/>
    <col min="12" max="12" width="10.5" bestFit="1" customWidth="1"/>
  </cols>
  <sheetData>
    <row r="1" spans="1:45" s="34" customFormat="1" ht="26.25" x14ac:dyDescent="0.3">
      <c r="A1" s="135" t="s">
        <v>68</v>
      </c>
      <c r="B1" s="135"/>
      <c r="C1" s="135"/>
      <c r="D1" s="135"/>
      <c r="E1" s="135"/>
      <c r="F1" s="135"/>
      <c r="G1" s="135"/>
      <c r="H1" s="135"/>
      <c r="I1" s="135"/>
    </row>
    <row r="2" spans="1:45" x14ac:dyDescent="0.3">
      <c r="A2" s="35" t="s">
        <v>4</v>
      </c>
      <c r="B2" s="35" t="s">
        <v>7</v>
      </c>
      <c r="C2" s="35" t="s">
        <v>8</v>
      </c>
      <c r="D2" s="36" t="s">
        <v>27</v>
      </c>
      <c r="E2" s="35"/>
      <c r="F2" s="35" t="s">
        <v>29</v>
      </c>
      <c r="G2" s="35" t="s">
        <v>30</v>
      </c>
      <c r="H2" s="35" t="s">
        <v>31</v>
      </c>
      <c r="I2" s="35" t="s">
        <v>26</v>
      </c>
    </row>
    <row r="3" spans="1:45" x14ac:dyDescent="0.3">
      <c r="A3" s="37">
        <v>1</v>
      </c>
      <c r="B3" s="38" t="s">
        <v>12</v>
      </c>
      <c r="C3" s="38" t="s">
        <v>12</v>
      </c>
      <c r="D3" s="39" t="s">
        <v>12</v>
      </c>
      <c r="E3" s="37" t="s">
        <v>32</v>
      </c>
      <c r="F3" s="40">
        <v>0</v>
      </c>
      <c r="G3" s="41">
        <v>1000000</v>
      </c>
      <c r="H3" s="40">
        <v>0</v>
      </c>
      <c r="I3" s="41">
        <f>SUM(F3:H3)</f>
        <v>1000000</v>
      </c>
    </row>
    <row r="4" spans="1:45" x14ac:dyDescent="0.3">
      <c r="A4" s="42">
        <v>2</v>
      </c>
      <c r="B4" s="43"/>
      <c r="C4" s="43"/>
      <c r="D4" s="44"/>
      <c r="E4" s="37" t="s">
        <v>33</v>
      </c>
      <c r="F4" s="40">
        <v>0</v>
      </c>
      <c r="G4" s="41">
        <v>730000</v>
      </c>
      <c r="H4" s="40">
        <v>0</v>
      </c>
      <c r="I4" s="41">
        <f>SUM(F4:H4)</f>
        <v>730000</v>
      </c>
    </row>
    <row r="5" spans="1:45" x14ac:dyDescent="0.3">
      <c r="A5" s="42">
        <v>3</v>
      </c>
      <c r="B5" s="45"/>
      <c r="C5" s="45"/>
      <c r="D5" s="46"/>
      <c r="E5" s="37" t="s">
        <v>34</v>
      </c>
      <c r="F5" s="40">
        <v>0</v>
      </c>
      <c r="G5" s="40">
        <v>0</v>
      </c>
      <c r="H5" s="40">
        <v>0</v>
      </c>
      <c r="I5" s="41">
        <f>SUM(F5:H5)</f>
        <v>0</v>
      </c>
      <c r="K5" s="47"/>
    </row>
    <row r="6" spans="1:45" s="52" customFormat="1" ht="16.5" customHeight="1" x14ac:dyDescent="0.3">
      <c r="A6" s="123" t="s">
        <v>69</v>
      </c>
      <c r="B6" s="124"/>
      <c r="C6" s="124"/>
      <c r="D6" s="124"/>
      <c r="E6" s="48" t="s">
        <v>32</v>
      </c>
      <c r="F6" s="49">
        <v>0</v>
      </c>
      <c r="G6" s="50">
        <v>1000000</v>
      </c>
      <c r="H6" s="49">
        <v>0</v>
      </c>
      <c r="I6" s="51">
        <f>SUM(F6:H6)</f>
        <v>1000000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s="52" customFormat="1" x14ac:dyDescent="0.3">
      <c r="A7" s="125"/>
      <c r="B7" s="126"/>
      <c r="C7" s="126"/>
      <c r="D7" s="126"/>
      <c r="E7" s="48" t="s">
        <v>33</v>
      </c>
      <c r="F7" s="49">
        <v>0</v>
      </c>
      <c r="G7" s="50">
        <v>730000</v>
      </c>
      <c r="H7" s="49">
        <v>0</v>
      </c>
      <c r="I7" s="51">
        <f>SUM(F7:H7)</f>
        <v>730000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s="52" customFormat="1" x14ac:dyDescent="0.3">
      <c r="A8" s="127"/>
      <c r="B8" s="128"/>
      <c r="C8" s="128"/>
      <c r="D8" s="128"/>
      <c r="E8" s="48" t="s">
        <v>34</v>
      </c>
      <c r="F8" s="50">
        <f>F6-F7</f>
        <v>0</v>
      </c>
      <c r="G8" s="50">
        <f>G6-G7</f>
        <v>270000</v>
      </c>
      <c r="H8" s="50">
        <f>H6-H7</f>
        <v>0</v>
      </c>
      <c r="I8" s="50">
        <f>I6-I7</f>
        <v>270000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45" x14ac:dyDescent="0.3">
      <c r="A9" s="42">
        <v>4</v>
      </c>
      <c r="B9" s="43" t="s">
        <v>15</v>
      </c>
      <c r="C9" s="43" t="s">
        <v>15</v>
      </c>
      <c r="D9" s="44" t="s">
        <v>70</v>
      </c>
      <c r="E9" s="37" t="s">
        <v>32</v>
      </c>
      <c r="F9" s="41">
        <v>401806000</v>
      </c>
      <c r="G9" s="40">
        <v>0</v>
      </c>
      <c r="H9" s="40">
        <v>0</v>
      </c>
      <c r="I9" s="41">
        <f t="shared" ref="I9:I22" si="0">SUM(F9:H9)</f>
        <v>401806000</v>
      </c>
      <c r="K9" s="33"/>
    </row>
    <row r="10" spans="1:45" x14ac:dyDescent="0.3">
      <c r="A10" s="42">
        <v>5</v>
      </c>
      <c r="B10" s="43"/>
      <c r="C10" s="43"/>
      <c r="D10" s="44"/>
      <c r="E10" s="37" t="s">
        <v>33</v>
      </c>
      <c r="F10" s="53">
        <v>404757000</v>
      </c>
      <c r="G10" s="40">
        <v>0</v>
      </c>
      <c r="H10" s="40">
        <v>0</v>
      </c>
      <c r="I10" s="41">
        <f t="shared" si="0"/>
        <v>404757000</v>
      </c>
      <c r="K10" s="33"/>
    </row>
    <row r="11" spans="1:45" x14ac:dyDescent="0.3">
      <c r="A11" s="42">
        <v>6</v>
      </c>
      <c r="B11" s="43"/>
      <c r="C11" s="43"/>
      <c r="D11" s="46"/>
      <c r="E11" s="54" t="s">
        <v>34</v>
      </c>
      <c r="F11" s="55">
        <f>F9-F10</f>
        <v>-2951000</v>
      </c>
      <c r="G11" s="56">
        <v>0</v>
      </c>
      <c r="H11" s="40">
        <v>0</v>
      </c>
      <c r="I11" s="41">
        <f t="shared" si="0"/>
        <v>-2951000</v>
      </c>
      <c r="K11" s="33"/>
    </row>
    <row r="12" spans="1:45" x14ac:dyDescent="0.3">
      <c r="A12" s="42">
        <v>7</v>
      </c>
      <c r="B12" s="43"/>
      <c r="C12" s="43"/>
      <c r="D12" s="44" t="s">
        <v>71</v>
      </c>
      <c r="E12" s="54" t="s">
        <v>32</v>
      </c>
      <c r="F12" s="57">
        <v>234758000</v>
      </c>
      <c r="G12" s="56">
        <v>0</v>
      </c>
      <c r="H12" s="40">
        <v>0</v>
      </c>
      <c r="I12" s="41">
        <f>SUM(F12:H12)</f>
        <v>234758000</v>
      </c>
      <c r="K12" s="33"/>
    </row>
    <row r="13" spans="1:45" x14ac:dyDescent="0.3">
      <c r="A13" s="42">
        <v>8</v>
      </c>
      <c r="B13" s="43"/>
      <c r="C13" s="43"/>
      <c r="D13" s="44"/>
      <c r="E13" s="37" t="s">
        <v>33</v>
      </c>
      <c r="F13" s="57">
        <v>235643300</v>
      </c>
      <c r="G13" s="40">
        <v>0</v>
      </c>
      <c r="H13" s="40">
        <v>0</v>
      </c>
      <c r="I13" s="41">
        <f>SUM(F13:H13)</f>
        <v>235643300</v>
      </c>
      <c r="K13" s="33"/>
    </row>
    <row r="14" spans="1:45" x14ac:dyDescent="0.3">
      <c r="A14" s="42">
        <v>9</v>
      </c>
      <c r="B14" s="43"/>
      <c r="C14" s="43"/>
      <c r="D14" s="46"/>
      <c r="E14" s="37" t="s">
        <v>34</v>
      </c>
      <c r="F14" s="55">
        <f>F12-F13</f>
        <v>-885300</v>
      </c>
      <c r="G14" s="40">
        <v>0</v>
      </c>
      <c r="H14" s="40">
        <v>0</v>
      </c>
      <c r="I14" s="41">
        <f t="shared" si="0"/>
        <v>-885300</v>
      </c>
      <c r="K14" s="33"/>
    </row>
    <row r="15" spans="1:45" x14ac:dyDescent="0.3">
      <c r="A15" s="42">
        <v>10</v>
      </c>
      <c r="B15" s="43"/>
      <c r="C15" s="43"/>
      <c r="D15" s="44" t="s">
        <v>35</v>
      </c>
      <c r="E15" s="37" t="s">
        <v>32</v>
      </c>
      <c r="F15" s="41">
        <v>495399000</v>
      </c>
      <c r="G15" s="40">
        <v>0</v>
      </c>
      <c r="H15" s="40">
        <v>0</v>
      </c>
      <c r="I15" s="41">
        <f t="shared" si="0"/>
        <v>495399000</v>
      </c>
    </row>
    <row r="16" spans="1:45" x14ac:dyDescent="0.3">
      <c r="A16" s="42">
        <v>11</v>
      </c>
      <c r="B16" s="43"/>
      <c r="C16" s="43"/>
      <c r="D16" s="44"/>
      <c r="E16" s="37" t="s">
        <v>33</v>
      </c>
      <c r="F16" s="41">
        <v>497464700</v>
      </c>
      <c r="G16" s="40">
        <v>0</v>
      </c>
      <c r="H16" s="40">
        <v>0</v>
      </c>
      <c r="I16" s="41">
        <f t="shared" si="0"/>
        <v>497464700</v>
      </c>
    </row>
    <row r="17" spans="1:45" x14ac:dyDescent="0.3">
      <c r="A17" s="42">
        <v>12</v>
      </c>
      <c r="B17" s="43"/>
      <c r="C17" s="43"/>
      <c r="D17" s="46"/>
      <c r="E17" s="37" t="s">
        <v>34</v>
      </c>
      <c r="F17" s="55">
        <f>F15-F16</f>
        <v>-2065700</v>
      </c>
      <c r="G17" s="40">
        <v>0</v>
      </c>
      <c r="H17" s="40">
        <v>0</v>
      </c>
      <c r="I17" s="41">
        <f t="shared" si="0"/>
        <v>-2065700</v>
      </c>
    </row>
    <row r="18" spans="1:45" x14ac:dyDescent="0.3">
      <c r="A18" s="42">
        <v>13</v>
      </c>
      <c r="B18" s="43"/>
      <c r="C18" s="43"/>
      <c r="D18" s="44" t="s">
        <v>72</v>
      </c>
      <c r="E18" s="37" t="s">
        <v>32</v>
      </c>
      <c r="F18" s="41">
        <v>2700000</v>
      </c>
      <c r="G18" s="40">
        <v>0</v>
      </c>
      <c r="H18" s="40">
        <v>0</v>
      </c>
      <c r="I18" s="41">
        <f t="shared" si="0"/>
        <v>2700000</v>
      </c>
    </row>
    <row r="19" spans="1:45" x14ac:dyDescent="0.3">
      <c r="A19" s="42">
        <v>14</v>
      </c>
      <c r="B19" s="43"/>
      <c r="C19" s="43"/>
      <c r="D19" s="44"/>
      <c r="E19" s="37" t="s">
        <v>33</v>
      </c>
      <c r="F19" s="41">
        <v>2700000</v>
      </c>
      <c r="G19" s="40">
        <v>0</v>
      </c>
      <c r="H19" s="40">
        <v>0</v>
      </c>
      <c r="I19" s="41">
        <f t="shared" si="0"/>
        <v>2700000</v>
      </c>
    </row>
    <row r="20" spans="1:45" x14ac:dyDescent="0.3">
      <c r="A20" s="42">
        <v>15</v>
      </c>
      <c r="B20" s="43"/>
      <c r="C20" s="43"/>
      <c r="D20" s="58"/>
      <c r="E20" s="37" t="s">
        <v>34</v>
      </c>
      <c r="F20" s="55">
        <f>F18-F19</f>
        <v>0</v>
      </c>
      <c r="G20" s="40">
        <v>0</v>
      </c>
      <c r="H20" s="40">
        <v>0</v>
      </c>
      <c r="I20" s="41">
        <f t="shared" si="0"/>
        <v>0</v>
      </c>
    </row>
    <row r="21" spans="1:45" s="52" customFormat="1" ht="16.5" customHeight="1" x14ac:dyDescent="0.3">
      <c r="A21" s="123" t="s">
        <v>73</v>
      </c>
      <c r="B21" s="124"/>
      <c r="C21" s="124"/>
      <c r="D21" s="124"/>
      <c r="E21" s="48" t="s">
        <v>32</v>
      </c>
      <c r="F21" s="50">
        <f>SUM(F9,F12,F15,F18)</f>
        <v>1134663000</v>
      </c>
      <c r="G21" s="50">
        <f t="shared" ref="G21:H23" si="1">SUM(G9,G12,G15,G18)</f>
        <v>0</v>
      </c>
      <c r="H21" s="50">
        <f t="shared" si="1"/>
        <v>0</v>
      </c>
      <c r="I21" s="51">
        <f t="shared" si="0"/>
        <v>1134663000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45" s="52" customFormat="1" x14ac:dyDescent="0.3">
      <c r="A22" s="125"/>
      <c r="B22" s="126"/>
      <c r="C22" s="126"/>
      <c r="D22" s="126"/>
      <c r="E22" s="48" t="s">
        <v>33</v>
      </c>
      <c r="F22" s="50">
        <f>SUM(F10,F13,F16,F19)</f>
        <v>1140565000</v>
      </c>
      <c r="G22" s="50">
        <f t="shared" si="1"/>
        <v>0</v>
      </c>
      <c r="H22" s="50">
        <f t="shared" si="1"/>
        <v>0</v>
      </c>
      <c r="I22" s="51">
        <f t="shared" si="0"/>
        <v>1140565000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s="52" customFormat="1" x14ac:dyDescent="0.3">
      <c r="A23" s="127"/>
      <c r="B23" s="128"/>
      <c r="C23" s="128"/>
      <c r="D23" s="128"/>
      <c r="E23" s="48" t="s">
        <v>34</v>
      </c>
      <c r="F23" s="50">
        <f>SUM(F11,F14,F17,F20)</f>
        <v>-5902000</v>
      </c>
      <c r="G23" s="50">
        <f t="shared" si="1"/>
        <v>0</v>
      </c>
      <c r="H23" s="50">
        <f t="shared" si="1"/>
        <v>0</v>
      </c>
      <c r="I23" s="59">
        <f>SUM(I21-I22)</f>
        <v>-5902000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x14ac:dyDescent="0.3">
      <c r="A24" s="42">
        <v>16</v>
      </c>
      <c r="B24" s="43" t="s">
        <v>17</v>
      </c>
      <c r="C24" s="43" t="s">
        <v>17</v>
      </c>
      <c r="D24" s="44" t="s">
        <v>36</v>
      </c>
      <c r="E24" s="37" t="s">
        <v>32</v>
      </c>
      <c r="F24" s="40">
        <v>0</v>
      </c>
      <c r="G24" s="40">
        <v>0</v>
      </c>
      <c r="H24" s="41">
        <v>4000000</v>
      </c>
      <c r="I24" s="41">
        <f t="shared" ref="I24:I31" si="2">SUM(F24:H24)</f>
        <v>4000000</v>
      </c>
    </row>
    <row r="25" spans="1:45" x14ac:dyDescent="0.3">
      <c r="A25" s="42">
        <v>17</v>
      </c>
      <c r="B25" s="43"/>
      <c r="C25" s="43"/>
      <c r="D25" s="44"/>
      <c r="E25" s="37" t="s">
        <v>33</v>
      </c>
      <c r="F25" s="40">
        <v>0</v>
      </c>
      <c r="G25" s="40">
        <v>0</v>
      </c>
      <c r="H25" s="41">
        <v>4000000</v>
      </c>
      <c r="I25" s="41">
        <f t="shared" si="2"/>
        <v>4000000</v>
      </c>
    </row>
    <row r="26" spans="1:45" x14ac:dyDescent="0.3">
      <c r="A26" s="42">
        <v>18</v>
      </c>
      <c r="B26" s="43"/>
      <c r="C26" s="43"/>
      <c r="D26" s="46"/>
      <c r="E26" s="37" t="s">
        <v>34</v>
      </c>
      <c r="F26" s="40">
        <v>0</v>
      </c>
      <c r="G26" s="40">
        <v>0</v>
      </c>
      <c r="H26" s="41">
        <f>H24-H25</f>
        <v>0</v>
      </c>
      <c r="I26" s="41">
        <f t="shared" si="2"/>
        <v>0</v>
      </c>
    </row>
    <row r="27" spans="1:45" x14ac:dyDescent="0.3">
      <c r="A27" s="42">
        <v>19</v>
      </c>
      <c r="B27" s="43"/>
      <c r="C27" s="43"/>
      <c r="D27" s="44" t="s">
        <v>37</v>
      </c>
      <c r="E27" s="37" t="s">
        <v>32</v>
      </c>
      <c r="F27" s="40">
        <v>0</v>
      </c>
      <c r="G27" s="40">
        <v>0</v>
      </c>
      <c r="H27" s="60">
        <v>1100097</v>
      </c>
      <c r="I27" s="41">
        <f t="shared" si="2"/>
        <v>1100097</v>
      </c>
    </row>
    <row r="28" spans="1:45" x14ac:dyDescent="0.3">
      <c r="A28" s="42">
        <v>20</v>
      </c>
      <c r="B28" s="43"/>
      <c r="C28" s="43"/>
      <c r="D28" s="44"/>
      <c r="E28" s="37" t="s">
        <v>33</v>
      </c>
      <c r="F28" s="40">
        <v>0</v>
      </c>
      <c r="G28" s="40">
        <v>0</v>
      </c>
      <c r="H28" s="41">
        <v>1100000</v>
      </c>
      <c r="I28" s="41">
        <f t="shared" si="2"/>
        <v>1100000</v>
      </c>
    </row>
    <row r="29" spans="1:45" x14ac:dyDescent="0.3">
      <c r="A29" s="42">
        <v>21</v>
      </c>
      <c r="B29" s="45"/>
      <c r="C29" s="45"/>
      <c r="D29" s="46"/>
      <c r="E29" s="37" t="s">
        <v>34</v>
      </c>
      <c r="F29" s="40">
        <v>0</v>
      </c>
      <c r="G29" s="40">
        <v>0</v>
      </c>
      <c r="H29" s="41">
        <f>H27-H28</f>
        <v>97</v>
      </c>
      <c r="I29" s="41">
        <f t="shared" si="2"/>
        <v>97</v>
      </c>
    </row>
    <row r="30" spans="1:45" s="52" customFormat="1" ht="16.5" customHeight="1" x14ac:dyDescent="0.3">
      <c r="A30" s="123" t="s">
        <v>74</v>
      </c>
      <c r="B30" s="124"/>
      <c r="C30" s="124"/>
      <c r="D30" s="124"/>
      <c r="E30" s="48" t="s">
        <v>32</v>
      </c>
      <c r="F30" s="49">
        <v>0</v>
      </c>
      <c r="G30" s="49">
        <v>0</v>
      </c>
      <c r="H30" s="50">
        <f>SUM(H24,H27)</f>
        <v>5100097</v>
      </c>
      <c r="I30" s="51">
        <f t="shared" si="2"/>
        <v>5100097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s="52" customFormat="1" x14ac:dyDescent="0.3">
      <c r="A31" s="125"/>
      <c r="B31" s="126"/>
      <c r="C31" s="126"/>
      <c r="D31" s="126"/>
      <c r="E31" s="48" t="s">
        <v>33</v>
      </c>
      <c r="F31" s="49">
        <v>0</v>
      </c>
      <c r="G31" s="49">
        <v>0</v>
      </c>
      <c r="H31" s="50">
        <f>SUM(H25,H28)</f>
        <v>5100000</v>
      </c>
      <c r="I31" s="51">
        <f t="shared" si="2"/>
        <v>5100000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52" customFormat="1" x14ac:dyDescent="0.3">
      <c r="A32" s="127"/>
      <c r="B32" s="128"/>
      <c r="C32" s="128"/>
      <c r="D32" s="128"/>
      <c r="E32" s="48" t="s">
        <v>34</v>
      </c>
      <c r="F32" s="50">
        <f>F30-F31</f>
        <v>0</v>
      </c>
      <c r="G32" s="50">
        <f>G30-G31</f>
        <v>0</v>
      </c>
      <c r="H32" s="50">
        <f>SUM(H26,H29)</f>
        <v>97</v>
      </c>
      <c r="I32" s="59">
        <f>SUM(I30-I31)</f>
        <v>97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45" x14ac:dyDescent="0.3">
      <c r="A33" s="42">
        <v>22</v>
      </c>
      <c r="B33" s="43" t="s">
        <v>19</v>
      </c>
      <c r="C33" s="43" t="s">
        <v>19</v>
      </c>
      <c r="D33" s="44" t="s">
        <v>38</v>
      </c>
      <c r="E33" s="37" t="s">
        <v>32</v>
      </c>
      <c r="F33" s="40">
        <v>0</v>
      </c>
      <c r="G33" s="41">
        <v>10000000</v>
      </c>
      <c r="H33" s="40">
        <v>0</v>
      </c>
      <c r="I33" s="41">
        <f>SUM(F33:H33)</f>
        <v>10000000</v>
      </c>
    </row>
    <row r="34" spans="1:45" x14ac:dyDescent="0.3">
      <c r="A34" s="42">
        <v>23</v>
      </c>
      <c r="B34" s="43"/>
      <c r="C34" s="43"/>
      <c r="D34" s="44"/>
      <c r="E34" s="37" t="s">
        <v>33</v>
      </c>
      <c r="F34" s="40">
        <v>0</v>
      </c>
      <c r="G34" s="41">
        <v>10000000</v>
      </c>
      <c r="H34" s="40">
        <v>0</v>
      </c>
      <c r="I34" s="41">
        <f>SUM(F34:H34)</f>
        <v>10000000</v>
      </c>
    </row>
    <row r="35" spans="1:45" x14ac:dyDescent="0.3">
      <c r="A35" s="42">
        <v>24</v>
      </c>
      <c r="B35" s="45"/>
      <c r="C35" s="45"/>
      <c r="D35" s="46"/>
      <c r="E35" s="37" t="s">
        <v>34</v>
      </c>
      <c r="F35" s="40">
        <v>0</v>
      </c>
      <c r="G35" s="41">
        <f>G33-G34</f>
        <v>0</v>
      </c>
      <c r="H35" s="40">
        <v>0</v>
      </c>
      <c r="I35" s="41">
        <f>SUM(F35:H35)</f>
        <v>0</v>
      </c>
    </row>
    <row r="36" spans="1:45" s="52" customFormat="1" ht="16.5" customHeight="1" x14ac:dyDescent="0.3">
      <c r="A36" s="123" t="s">
        <v>75</v>
      </c>
      <c r="B36" s="124"/>
      <c r="C36" s="124"/>
      <c r="D36" s="124"/>
      <c r="E36" s="48" t="s">
        <v>32</v>
      </c>
      <c r="F36" s="49">
        <v>0</v>
      </c>
      <c r="G36" s="50">
        <f>G33</f>
        <v>10000000</v>
      </c>
      <c r="H36" s="49">
        <v>0</v>
      </c>
      <c r="I36" s="51">
        <f>SUM(F36:H36)</f>
        <v>10000000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45" s="52" customFormat="1" x14ac:dyDescent="0.3">
      <c r="A37" s="125"/>
      <c r="B37" s="126"/>
      <c r="C37" s="126"/>
      <c r="D37" s="126"/>
      <c r="E37" s="48" t="s">
        <v>33</v>
      </c>
      <c r="F37" s="49">
        <v>0</v>
      </c>
      <c r="G37" s="50">
        <f>G34</f>
        <v>10000000</v>
      </c>
      <c r="H37" s="49">
        <v>0</v>
      </c>
      <c r="I37" s="51">
        <f>SUM(F37:H37)</f>
        <v>10000000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45" s="52" customFormat="1" x14ac:dyDescent="0.3">
      <c r="A38" s="127"/>
      <c r="B38" s="128"/>
      <c r="C38" s="128"/>
      <c r="D38" s="128"/>
      <c r="E38" s="48" t="s">
        <v>34</v>
      </c>
      <c r="F38" s="50">
        <f>F36-F37</f>
        <v>0</v>
      </c>
      <c r="G38" s="50">
        <f>G35</f>
        <v>0</v>
      </c>
      <c r="H38" s="50">
        <f>H36-H37</f>
        <v>0</v>
      </c>
      <c r="I38" s="59">
        <f>SUM(I36-I37)</f>
        <v>0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1:45" x14ac:dyDescent="0.3">
      <c r="A39" s="42">
        <v>25</v>
      </c>
      <c r="B39" s="43" t="s">
        <v>22</v>
      </c>
      <c r="C39" s="43" t="s">
        <v>22</v>
      </c>
      <c r="D39" s="44" t="s">
        <v>39</v>
      </c>
      <c r="E39" s="37" t="s">
        <v>32</v>
      </c>
      <c r="F39" s="41">
        <v>30319512</v>
      </c>
      <c r="G39" s="40">
        <v>0</v>
      </c>
      <c r="H39" s="40">
        <v>0</v>
      </c>
      <c r="I39" s="41">
        <f t="shared" ref="I39:I44" si="3">SUM(F39:H39)</f>
        <v>30319512</v>
      </c>
    </row>
    <row r="40" spans="1:45" x14ac:dyDescent="0.3">
      <c r="A40" s="42">
        <v>26</v>
      </c>
      <c r="B40" s="43"/>
      <c r="C40" s="43"/>
      <c r="D40" s="44"/>
      <c r="E40" s="37" t="s">
        <v>33</v>
      </c>
      <c r="F40" s="41">
        <v>30319512</v>
      </c>
      <c r="G40" s="41">
        <v>0</v>
      </c>
      <c r="H40" s="40">
        <v>0</v>
      </c>
      <c r="I40" s="41">
        <f t="shared" si="3"/>
        <v>30319512</v>
      </c>
    </row>
    <row r="41" spans="1:45" x14ac:dyDescent="0.3">
      <c r="A41" s="42">
        <v>27</v>
      </c>
      <c r="B41" s="43"/>
      <c r="C41" s="43"/>
      <c r="D41" s="46"/>
      <c r="E41" s="37" t="s">
        <v>34</v>
      </c>
      <c r="F41" s="41">
        <f>F39-F40</f>
        <v>0</v>
      </c>
      <c r="G41" s="41">
        <v>0</v>
      </c>
      <c r="H41" s="40">
        <v>0</v>
      </c>
      <c r="I41" s="41">
        <f t="shared" si="3"/>
        <v>0</v>
      </c>
    </row>
    <row r="42" spans="1:45" x14ac:dyDescent="0.3">
      <c r="A42" s="42">
        <v>28</v>
      </c>
      <c r="B42" s="43"/>
      <c r="C42" s="43"/>
      <c r="D42" s="44" t="s">
        <v>40</v>
      </c>
      <c r="E42" s="37" t="s">
        <v>32</v>
      </c>
      <c r="F42" s="40">
        <v>0</v>
      </c>
      <c r="G42" s="40">
        <v>0</v>
      </c>
      <c r="H42" s="41">
        <v>1100432</v>
      </c>
      <c r="I42" s="41">
        <f t="shared" si="3"/>
        <v>1100432</v>
      </c>
    </row>
    <row r="43" spans="1:45" x14ac:dyDescent="0.3">
      <c r="A43" s="42">
        <v>29</v>
      </c>
      <c r="B43" s="43"/>
      <c r="C43" s="43"/>
      <c r="D43" s="44"/>
      <c r="E43" s="37" t="s">
        <v>33</v>
      </c>
      <c r="F43" s="40">
        <v>0</v>
      </c>
      <c r="G43" s="40">
        <v>0</v>
      </c>
      <c r="H43" s="41">
        <v>1100432</v>
      </c>
      <c r="I43" s="41">
        <f t="shared" si="3"/>
        <v>1100432</v>
      </c>
    </row>
    <row r="44" spans="1:45" x14ac:dyDescent="0.3">
      <c r="A44" s="42">
        <v>30</v>
      </c>
      <c r="B44" s="45"/>
      <c r="C44" s="45"/>
      <c r="D44" s="46"/>
      <c r="E44" s="37" t="s">
        <v>34</v>
      </c>
      <c r="F44" s="41">
        <f>F42-F43</f>
        <v>0</v>
      </c>
      <c r="G44" s="40">
        <v>0</v>
      </c>
      <c r="H44" s="41">
        <f>H42-H43</f>
        <v>0</v>
      </c>
      <c r="I44" s="41">
        <f t="shared" si="3"/>
        <v>0</v>
      </c>
    </row>
    <row r="45" spans="1:45" x14ac:dyDescent="0.3">
      <c r="A45" s="42">
        <v>31</v>
      </c>
      <c r="B45" s="43"/>
      <c r="C45" s="43"/>
      <c r="D45" s="44" t="s">
        <v>76</v>
      </c>
      <c r="E45" s="37" t="s">
        <v>32</v>
      </c>
      <c r="F45" s="40">
        <v>0</v>
      </c>
      <c r="G45" s="60">
        <v>1039850</v>
      </c>
      <c r="H45" s="41">
        <v>0</v>
      </c>
      <c r="I45" s="41">
        <f t="shared" ref="I45:I47" si="4">SUM(F45:H45)</f>
        <v>1039850</v>
      </c>
    </row>
    <row r="46" spans="1:45" x14ac:dyDescent="0.3">
      <c r="A46" s="42">
        <v>32</v>
      </c>
      <c r="B46" s="43"/>
      <c r="C46" s="43"/>
      <c r="D46" s="44"/>
      <c r="E46" s="37" t="s">
        <v>33</v>
      </c>
      <c r="F46" s="40">
        <v>0</v>
      </c>
      <c r="G46" s="60">
        <v>1039850</v>
      </c>
      <c r="H46" s="41">
        <v>0</v>
      </c>
      <c r="I46" s="41">
        <f t="shared" si="4"/>
        <v>1039850</v>
      </c>
    </row>
    <row r="47" spans="1:45" x14ac:dyDescent="0.3">
      <c r="A47" s="42">
        <v>33</v>
      </c>
      <c r="B47" s="45"/>
      <c r="C47" s="45"/>
      <c r="D47" s="46"/>
      <c r="E47" s="37" t="s">
        <v>34</v>
      </c>
      <c r="F47" s="41">
        <f>F45-F46</f>
        <v>0</v>
      </c>
      <c r="G47" s="41">
        <f>G45-G46</f>
        <v>0</v>
      </c>
      <c r="H47" s="41">
        <f>H45-H46</f>
        <v>0</v>
      </c>
      <c r="I47" s="41">
        <f t="shared" si="4"/>
        <v>0</v>
      </c>
    </row>
    <row r="48" spans="1:45" s="52" customFormat="1" ht="16.5" customHeight="1" x14ac:dyDescent="0.3">
      <c r="A48" s="123" t="s">
        <v>77</v>
      </c>
      <c r="B48" s="124"/>
      <c r="C48" s="124"/>
      <c r="D48" s="124"/>
      <c r="E48" s="48" t="s">
        <v>32</v>
      </c>
      <c r="F48" s="50">
        <f>SUM(F39,F42,F45)</f>
        <v>30319512</v>
      </c>
      <c r="G48" s="50">
        <f t="shared" ref="G48:I50" si="5">SUM(G39,G42,G45)</f>
        <v>1039850</v>
      </c>
      <c r="H48" s="50">
        <f t="shared" si="5"/>
        <v>1100432</v>
      </c>
      <c r="I48" s="50">
        <f t="shared" si="5"/>
        <v>32459794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1:45" s="52" customFormat="1" x14ac:dyDescent="0.3">
      <c r="A49" s="125"/>
      <c r="B49" s="126"/>
      <c r="C49" s="126"/>
      <c r="D49" s="126"/>
      <c r="E49" s="48" t="s">
        <v>33</v>
      </c>
      <c r="F49" s="50">
        <f>SUM(F40,F43,F46)</f>
        <v>30319512</v>
      </c>
      <c r="G49" s="50">
        <f>SUM(G40,G43,G46)</f>
        <v>1039850</v>
      </c>
      <c r="H49" s="50">
        <f t="shared" si="5"/>
        <v>1100432</v>
      </c>
      <c r="I49" s="50">
        <f t="shared" si="5"/>
        <v>32459794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1:45" s="52" customFormat="1" x14ac:dyDescent="0.3">
      <c r="A50" s="127"/>
      <c r="B50" s="128"/>
      <c r="C50" s="128"/>
      <c r="D50" s="128"/>
      <c r="E50" s="48" t="s">
        <v>34</v>
      </c>
      <c r="F50" s="50">
        <f>SUM(F41,F44,F47)</f>
        <v>0</v>
      </c>
      <c r="G50" s="50">
        <f>SUM(G41,G44,G47)</f>
        <v>0</v>
      </c>
      <c r="H50" s="50">
        <f t="shared" si="5"/>
        <v>0</v>
      </c>
      <c r="I50" s="50">
        <f t="shared" si="5"/>
        <v>0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1:45" x14ac:dyDescent="0.3">
      <c r="A51" s="42">
        <v>34</v>
      </c>
      <c r="B51" s="43" t="s">
        <v>64</v>
      </c>
      <c r="C51" s="43" t="s">
        <v>24</v>
      </c>
      <c r="D51" s="44" t="s">
        <v>41</v>
      </c>
      <c r="E51" s="37" t="s">
        <v>32</v>
      </c>
      <c r="F51" s="41">
        <v>300000</v>
      </c>
      <c r="G51" s="40">
        <v>0</v>
      </c>
      <c r="H51" s="40">
        <v>0</v>
      </c>
      <c r="I51" s="41">
        <f>SUM(F51:H51)</f>
        <v>300000</v>
      </c>
    </row>
    <row r="52" spans="1:45" x14ac:dyDescent="0.3">
      <c r="A52" s="42">
        <v>35</v>
      </c>
      <c r="B52" s="43"/>
      <c r="C52" s="43"/>
      <c r="D52" s="44"/>
      <c r="E52" s="37" t="s">
        <v>33</v>
      </c>
      <c r="F52" s="41">
        <v>361890</v>
      </c>
      <c r="G52" s="40">
        <v>0</v>
      </c>
      <c r="H52" s="40">
        <v>843</v>
      </c>
      <c r="I52" s="41">
        <f>SUM(F52:H52)</f>
        <v>362733</v>
      </c>
    </row>
    <row r="53" spans="1:45" x14ac:dyDescent="0.3">
      <c r="A53" s="42">
        <v>36</v>
      </c>
      <c r="B53" s="43"/>
      <c r="C53" s="43"/>
      <c r="D53" s="46"/>
      <c r="E53" s="37" t="s">
        <v>34</v>
      </c>
      <c r="F53" s="41">
        <f>F51-F52</f>
        <v>-61890</v>
      </c>
      <c r="G53" s="40">
        <v>0</v>
      </c>
      <c r="H53" s="41">
        <f>H51-H52</f>
        <v>-843</v>
      </c>
      <c r="I53" s="41">
        <f t="shared" ref="I53:I58" si="6">SUM(F53:H53)</f>
        <v>-62733</v>
      </c>
    </row>
    <row r="54" spans="1:45" x14ac:dyDescent="0.3">
      <c r="A54" s="42">
        <v>37</v>
      </c>
      <c r="B54" s="43"/>
      <c r="C54" s="43"/>
      <c r="D54" s="44" t="s">
        <v>42</v>
      </c>
      <c r="E54" s="37" t="s">
        <v>32</v>
      </c>
      <c r="F54" s="41">
        <v>0</v>
      </c>
      <c r="G54" s="41">
        <v>14900000</v>
      </c>
      <c r="H54" s="40">
        <v>0</v>
      </c>
      <c r="I54" s="41">
        <f t="shared" si="6"/>
        <v>14900000</v>
      </c>
    </row>
    <row r="55" spans="1:45" x14ac:dyDescent="0.3">
      <c r="A55" s="42">
        <v>38</v>
      </c>
      <c r="B55" s="43"/>
      <c r="C55" s="43"/>
      <c r="D55" s="44"/>
      <c r="E55" s="37" t="s">
        <v>33</v>
      </c>
      <c r="F55" s="41">
        <v>0</v>
      </c>
      <c r="G55" s="41">
        <v>13979759</v>
      </c>
      <c r="H55" s="40">
        <v>0</v>
      </c>
      <c r="I55" s="41">
        <f t="shared" si="6"/>
        <v>13979759</v>
      </c>
    </row>
    <row r="56" spans="1:45" x14ac:dyDescent="0.3">
      <c r="A56" s="42">
        <v>39</v>
      </c>
      <c r="B56" s="45"/>
      <c r="C56" s="45"/>
      <c r="D56" s="46"/>
      <c r="E56" s="37" t="s">
        <v>34</v>
      </c>
      <c r="F56" s="41">
        <v>0</v>
      </c>
      <c r="G56" s="41">
        <f>G54-G55</f>
        <v>920241</v>
      </c>
      <c r="H56" s="40">
        <v>0</v>
      </c>
      <c r="I56" s="41">
        <f t="shared" si="6"/>
        <v>920241</v>
      </c>
    </row>
    <row r="57" spans="1:45" s="52" customFormat="1" ht="16.5" customHeight="1" x14ac:dyDescent="0.3">
      <c r="A57" s="123" t="s">
        <v>78</v>
      </c>
      <c r="B57" s="124"/>
      <c r="C57" s="124"/>
      <c r="D57" s="124"/>
      <c r="E57" s="48" t="s">
        <v>32</v>
      </c>
      <c r="F57" s="50">
        <f>SUM(F51,F54)</f>
        <v>300000</v>
      </c>
      <c r="G57" s="50">
        <f t="shared" ref="G57:G59" si="7">SUM(G51,G54)</f>
        <v>14900000</v>
      </c>
      <c r="H57" s="50">
        <f>SUM(H51,H54)</f>
        <v>0</v>
      </c>
      <c r="I57" s="51">
        <f t="shared" si="6"/>
        <v>15200000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</row>
    <row r="58" spans="1:45" s="52" customFormat="1" x14ac:dyDescent="0.3">
      <c r="A58" s="125"/>
      <c r="B58" s="126"/>
      <c r="C58" s="126"/>
      <c r="D58" s="126"/>
      <c r="E58" s="48" t="s">
        <v>33</v>
      </c>
      <c r="F58" s="50">
        <f>SUM(F52,F55)</f>
        <v>361890</v>
      </c>
      <c r="G58" s="50">
        <f t="shared" si="7"/>
        <v>13979759</v>
      </c>
      <c r="H58" s="50">
        <f>SUM(H52,H55)</f>
        <v>843</v>
      </c>
      <c r="I58" s="51">
        <f t="shared" si="6"/>
        <v>14342492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s="52" customFormat="1" x14ac:dyDescent="0.3">
      <c r="A59" s="127"/>
      <c r="B59" s="128"/>
      <c r="C59" s="128"/>
      <c r="D59" s="128"/>
      <c r="E59" s="48" t="s">
        <v>34</v>
      </c>
      <c r="F59" s="50">
        <f>SUM(F53,F56)</f>
        <v>-61890</v>
      </c>
      <c r="G59" s="50">
        <f t="shared" si="7"/>
        <v>920241</v>
      </c>
      <c r="H59" s="50">
        <f>SUM(H53,H56)</f>
        <v>-843</v>
      </c>
      <c r="I59" s="59">
        <f>SUM(I57-I58)</f>
        <v>857508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1:45" x14ac:dyDescent="0.3">
      <c r="A60" s="129" t="s">
        <v>26</v>
      </c>
      <c r="B60" s="130"/>
      <c r="C60" s="130"/>
      <c r="D60" s="130"/>
      <c r="E60" s="61" t="s">
        <v>32</v>
      </c>
      <c r="F60" s="62">
        <f>SUM(F6,F21,F30,F36,F48,F57)</f>
        <v>1165282512</v>
      </c>
      <c r="G60" s="62">
        <v>10000000</v>
      </c>
      <c r="H60" s="62">
        <f>SUM(H30,H48)</f>
        <v>6200529</v>
      </c>
      <c r="I60" s="63">
        <f>SUM(I6,I21,I30,I36,I48,I57)</f>
        <v>1198422891</v>
      </c>
    </row>
    <row r="61" spans="1:45" x14ac:dyDescent="0.3">
      <c r="A61" s="131"/>
      <c r="B61" s="132"/>
      <c r="C61" s="132"/>
      <c r="D61" s="132"/>
      <c r="E61" s="61" t="s">
        <v>33</v>
      </c>
      <c r="F61" s="62">
        <f>SUM(F58,F49,F37,F31,F22,F7)</f>
        <v>1171246402</v>
      </c>
      <c r="G61" s="62">
        <v>9277560</v>
      </c>
      <c r="H61" s="62">
        <f>SUM(H58,H49,H31)</f>
        <v>6201275</v>
      </c>
      <c r="I61" s="63">
        <f>SUM(I7,I22,I31,I37,I49,I58)</f>
        <v>1203197286</v>
      </c>
    </row>
    <row r="62" spans="1:45" x14ac:dyDescent="0.3">
      <c r="A62" s="133"/>
      <c r="B62" s="134"/>
      <c r="C62" s="134"/>
      <c r="D62" s="134"/>
      <c r="E62" s="61" t="s">
        <v>34</v>
      </c>
      <c r="F62" s="62">
        <f>SUM(F59,F50,F23,F8)</f>
        <v>-5963890</v>
      </c>
      <c r="G62" s="62">
        <f>G60-G61</f>
        <v>722440</v>
      </c>
      <c r="H62" s="62">
        <f>SUM(H56,H53,H44,H41,H35,H29,H26,H20,H17,H14,H11,H5)</f>
        <v>-746</v>
      </c>
      <c r="I62" s="63">
        <f>SUM(I60-I61)</f>
        <v>-4774395</v>
      </c>
    </row>
    <row r="67" spans="6:6" x14ac:dyDescent="0.3">
      <c r="F67" s="33"/>
    </row>
    <row r="69" spans="6:6" x14ac:dyDescent="0.3">
      <c r="F69" s="33"/>
    </row>
  </sheetData>
  <mergeCells count="8">
    <mergeCell ref="A57:D59"/>
    <mergeCell ref="A60:D62"/>
    <mergeCell ref="A1:I1"/>
    <mergeCell ref="A6:D8"/>
    <mergeCell ref="A21:D23"/>
    <mergeCell ref="A30:D32"/>
    <mergeCell ref="A36:D38"/>
    <mergeCell ref="A48:D5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AAA-7A66-4C4F-9850-873FFD9709B9}">
  <sheetPr>
    <pageSetUpPr fitToPage="1"/>
  </sheetPr>
  <dimension ref="A1:M251"/>
  <sheetViews>
    <sheetView zoomScale="90" zoomScaleNormal="90" workbookViewId="0">
      <pane ySplit="2" topLeftCell="A225" activePane="bottomLeft" state="frozen"/>
      <selection activeCell="A2" sqref="A2"/>
      <selection pane="bottomLeft" activeCell="K251" sqref="K251"/>
    </sheetView>
  </sheetViews>
  <sheetFormatPr defaultRowHeight="16.5" x14ac:dyDescent="0.3"/>
  <cols>
    <col min="1" max="1" width="6.125" customWidth="1"/>
    <col min="2" max="2" width="13.75" bestFit="1" customWidth="1"/>
    <col min="3" max="3" width="20.375" customWidth="1"/>
    <col min="4" max="4" width="35.25" bestFit="1" customWidth="1"/>
    <col min="5" max="5" width="6.125" customWidth="1"/>
    <col min="6" max="6" width="16" customWidth="1"/>
    <col min="7" max="7" width="16.125" customWidth="1"/>
    <col min="8" max="10" width="16" customWidth="1"/>
    <col min="11" max="11" width="16.125" customWidth="1"/>
    <col min="12" max="12" width="11.375" bestFit="1" customWidth="1"/>
    <col min="13" max="13" width="12.875" bestFit="1" customWidth="1"/>
  </cols>
  <sheetData>
    <row r="1" spans="1:13" ht="33.75" customHeight="1" x14ac:dyDescent="0.3">
      <c r="A1" s="151" t="s">
        <v>79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3" ht="19.5" customHeight="1" x14ac:dyDescent="0.3">
      <c r="A2" s="64" t="s">
        <v>4</v>
      </c>
      <c r="B2" s="64" t="s">
        <v>7</v>
      </c>
      <c r="C2" s="64" t="s">
        <v>8</v>
      </c>
      <c r="D2" s="64" t="s">
        <v>27</v>
      </c>
      <c r="E2" s="64" t="s">
        <v>28</v>
      </c>
      <c r="F2" s="64" t="s">
        <v>29</v>
      </c>
      <c r="G2" s="64" t="s">
        <v>30</v>
      </c>
      <c r="H2" s="64" t="s">
        <v>31</v>
      </c>
      <c r="I2" s="64" t="s">
        <v>80</v>
      </c>
      <c r="J2" s="64" t="s">
        <v>81</v>
      </c>
      <c r="K2" s="65" t="s">
        <v>26</v>
      </c>
    </row>
    <row r="3" spans="1:13" ht="20.100000000000001" customHeight="1" x14ac:dyDescent="0.3">
      <c r="A3" s="37">
        <v>1</v>
      </c>
      <c r="B3" s="66" t="s">
        <v>13</v>
      </c>
      <c r="C3" s="66" t="s">
        <v>14</v>
      </c>
      <c r="D3" s="66" t="s">
        <v>43</v>
      </c>
      <c r="E3" s="37" t="s">
        <v>32</v>
      </c>
      <c r="F3" s="41">
        <v>221141630</v>
      </c>
      <c r="G3" s="40">
        <v>0</v>
      </c>
      <c r="H3" s="40">
        <v>0</v>
      </c>
      <c r="I3" s="40">
        <v>0</v>
      </c>
      <c r="J3" s="40">
        <v>0</v>
      </c>
      <c r="K3" s="67">
        <f>SUM(F3:J3)</f>
        <v>221141630</v>
      </c>
      <c r="L3" s="33"/>
    </row>
    <row r="4" spans="1:13" ht="20.100000000000001" customHeight="1" x14ac:dyDescent="0.3">
      <c r="A4" s="42">
        <v>2</v>
      </c>
      <c r="B4" s="43"/>
      <c r="C4" s="43"/>
      <c r="D4" s="43"/>
      <c r="E4" s="42" t="s">
        <v>33</v>
      </c>
      <c r="F4" s="57">
        <v>221141630</v>
      </c>
      <c r="G4" s="68">
        <v>0</v>
      </c>
      <c r="H4" s="68">
        <v>0</v>
      </c>
      <c r="I4" s="40">
        <v>0</v>
      </c>
      <c r="J4" s="40">
        <v>0</v>
      </c>
      <c r="K4" s="67">
        <f t="shared" ref="K4:K124" si="0">SUM(F4:J4)</f>
        <v>221141630</v>
      </c>
      <c r="L4" s="47"/>
    </row>
    <row r="5" spans="1:13" ht="20.100000000000001" customHeight="1" x14ac:dyDescent="0.3">
      <c r="A5" s="37">
        <v>3</v>
      </c>
      <c r="B5" s="43"/>
      <c r="C5" s="43"/>
      <c r="D5" s="45"/>
      <c r="E5" s="42" t="s">
        <v>34</v>
      </c>
      <c r="F5" s="57">
        <f>F3-F4</f>
        <v>0</v>
      </c>
      <c r="G5" s="57">
        <f t="shared" ref="G5:J5" si="1">G3-G4</f>
        <v>0</v>
      </c>
      <c r="H5" s="57">
        <f t="shared" si="1"/>
        <v>0</v>
      </c>
      <c r="I5" s="57">
        <f t="shared" si="1"/>
        <v>0</v>
      </c>
      <c r="J5" s="57">
        <f t="shared" si="1"/>
        <v>0</v>
      </c>
      <c r="K5" s="41">
        <f t="shared" si="0"/>
        <v>0</v>
      </c>
      <c r="L5" s="69"/>
    </row>
    <row r="6" spans="1:13" ht="20.100000000000001" customHeight="1" x14ac:dyDescent="0.3">
      <c r="A6" s="42">
        <v>4</v>
      </c>
      <c r="B6" s="43"/>
      <c r="C6" s="43"/>
      <c r="D6" s="43" t="s">
        <v>44</v>
      </c>
      <c r="E6" s="37" t="s">
        <v>32</v>
      </c>
      <c r="F6" s="57">
        <v>19735264</v>
      </c>
      <c r="G6" s="68">
        <v>0</v>
      </c>
      <c r="H6" s="68">
        <v>0</v>
      </c>
      <c r="I6" s="40">
        <v>0</v>
      </c>
      <c r="J6" s="40">
        <v>0</v>
      </c>
      <c r="K6" s="41">
        <f t="shared" si="0"/>
        <v>19735264</v>
      </c>
      <c r="L6" s="33"/>
      <c r="M6" s="33"/>
    </row>
    <row r="7" spans="1:13" ht="20.100000000000001" customHeight="1" x14ac:dyDescent="0.3">
      <c r="A7" s="37">
        <v>5</v>
      </c>
      <c r="B7" s="43"/>
      <c r="C7" s="43"/>
      <c r="D7" s="70"/>
      <c r="E7" s="42" t="s">
        <v>33</v>
      </c>
      <c r="F7" s="57">
        <v>19735264</v>
      </c>
      <c r="G7" s="68">
        <v>0</v>
      </c>
      <c r="H7" s="68">
        <v>0</v>
      </c>
      <c r="I7" s="40">
        <v>0</v>
      </c>
      <c r="J7" s="40">
        <v>0</v>
      </c>
      <c r="K7" s="41">
        <f t="shared" si="0"/>
        <v>19735264</v>
      </c>
      <c r="M7" s="33"/>
    </row>
    <row r="8" spans="1:13" ht="20.100000000000001" customHeight="1" x14ac:dyDescent="0.3">
      <c r="A8" s="42">
        <v>6</v>
      </c>
      <c r="B8" s="43"/>
      <c r="C8" s="43"/>
      <c r="D8" s="45"/>
      <c r="E8" s="42" t="s">
        <v>34</v>
      </c>
      <c r="F8" s="57">
        <f>F6-F7</f>
        <v>0</v>
      </c>
      <c r="G8" s="57">
        <f t="shared" ref="G8:J8" si="2">G6-G7</f>
        <v>0</v>
      </c>
      <c r="H8" s="57">
        <f t="shared" si="2"/>
        <v>0</v>
      </c>
      <c r="I8" s="57">
        <f t="shared" si="2"/>
        <v>0</v>
      </c>
      <c r="J8" s="57">
        <f t="shared" si="2"/>
        <v>0</v>
      </c>
      <c r="K8" s="41">
        <f t="shared" si="0"/>
        <v>0</v>
      </c>
      <c r="L8" s="33"/>
    </row>
    <row r="9" spans="1:13" ht="20.100000000000001" customHeight="1" x14ac:dyDescent="0.3">
      <c r="A9" s="37">
        <v>7</v>
      </c>
      <c r="B9" s="43"/>
      <c r="C9" s="43"/>
      <c r="D9" s="66" t="s">
        <v>45</v>
      </c>
      <c r="E9" s="37" t="s">
        <v>32</v>
      </c>
      <c r="F9" s="57">
        <v>22801860</v>
      </c>
      <c r="G9" s="68">
        <v>0</v>
      </c>
      <c r="H9" s="68">
        <v>0</v>
      </c>
      <c r="I9" s="40">
        <v>0</v>
      </c>
      <c r="J9" s="40">
        <v>0</v>
      </c>
      <c r="K9" s="41">
        <f t="shared" si="0"/>
        <v>22801860</v>
      </c>
    </row>
    <row r="10" spans="1:13" ht="20.100000000000001" customHeight="1" x14ac:dyDescent="0.3">
      <c r="A10" s="42">
        <v>8</v>
      </c>
      <c r="B10" s="43"/>
      <c r="C10" s="43"/>
      <c r="D10" s="43"/>
      <c r="E10" s="42" t="s">
        <v>33</v>
      </c>
      <c r="F10" s="57">
        <v>22801860</v>
      </c>
      <c r="G10" s="68">
        <v>0</v>
      </c>
      <c r="H10" s="68">
        <v>0</v>
      </c>
      <c r="I10" s="40">
        <v>0</v>
      </c>
      <c r="J10" s="40">
        <v>0</v>
      </c>
      <c r="K10" s="41">
        <f t="shared" si="0"/>
        <v>22801860</v>
      </c>
    </row>
    <row r="11" spans="1:13" ht="20.100000000000001" customHeight="1" x14ac:dyDescent="0.3">
      <c r="A11" s="37">
        <v>9</v>
      </c>
      <c r="B11" s="43"/>
      <c r="C11" s="45"/>
      <c r="D11" s="45"/>
      <c r="E11" s="42" t="s">
        <v>34</v>
      </c>
      <c r="F11" s="57">
        <f>F9-F10</f>
        <v>0</v>
      </c>
      <c r="G11" s="57">
        <f t="shared" ref="G11:J11" si="3">G9-G10</f>
        <v>0</v>
      </c>
      <c r="H11" s="57">
        <f t="shared" si="3"/>
        <v>0</v>
      </c>
      <c r="I11" s="57">
        <f t="shared" si="3"/>
        <v>0</v>
      </c>
      <c r="J11" s="57">
        <f t="shared" si="3"/>
        <v>0</v>
      </c>
      <c r="K11" s="41">
        <f t="shared" si="0"/>
        <v>0</v>
      </c>
    </row>
    <row r="12" spans="1:13" ht="20.100000000000001" customHeight="1" x14ac:dyDescent="0.3">
      <c r="A12" s="42">
        <v>10</v>
      </c>
      <c r="B12" s="43"/>
      <c r="C12" s="66" t="s">
        <v>16</v>
      </c>
      <c r="D12" s="66" t="s">
        <v>46</v>
      </c>
      <c r="E12" s="37" t="s">
        <v>32</v>
      </c>
      <c r="F12" s="57">
        <v>2110000</v>
      </c>
      <c r="G12" s="68">
        <v>0</v>
      </c>
      <c r="H12" s="68">
        <v>0</v>
      </c>
      <c r="I12" s="40">
        <v>0</v>
      </c>
      <c r="J12" s="40">
        <v>0</v>
      </c>
      <c r="K12" s="41">
        <f t="shared" si="0"/>
        <v>2110000</v>
      </c>
    </row>
    <row r="13" spans="1:13" ht="20.100000000000001" customHeight="1" x14ac:dyDescent="0.3">
      <c r="A13" s="37">
        <v>11</v>
      </c>
      <c r="B13" s="43"/>
      <c r="C13" s="43"/>
      <c r="D13" s="43"/>
      <c r="E13" s="42" t="s">
        <v>33</v>
      </c>
      <c r="F13" s="57">
        <v>2110000</v>
      </c>
      <c r="G13" s="68">
        <v>0</v>
      </c>
      <c r="H13" s="68">
        <v>0</v>
      </c>
      <c r="I13" s="40">
        <v>0</v>
      </c>
      <c r="J13" s="40">
        <v>0</v>
      </c>
      <c r="K13" s="41">
        <f t="shared" si="0"/>
        <v>2110000</v>
      </c>
    </row>
    <row r="14" spans="1:13" ht="20.100000000000001" customHeight="1" x14ac:dyDescent="0.3">
      <c r="A14" s="42">
        <v>12</v>
      </c>
      <c r="B14" s="43"/>
      <c r="C14" s="43"/>
      <c r="D14" s="45"/>
      <c r="E14" s="42" t="s">
        <v>34</v>
      </c>
      <c r="F14" s="57">
        <f>F12-F13</f>
        <v>0</v>
      </c>
      <c r="G14" s="57">
        <f t="shared" ref="G14:J14" si="4">G12-G13</f>
        <v>0</v>
      </c>
      <c r="H14" s="57">
        <f t="shared" si="4"/>
        <v>0</v>
      </c>
      <c r="I14" s="57">
        <f t="shared" si="4"/>
        <v>0</v>
      </c>
      <c r="J14" s="57">
        <f t="shared" si="4"/>
        <v>0</v>
      </c>
      <c r="K14" s="41">
        <f t="shared" si="0"/>
        <v>0</v>
      </c>
    </row>
    <row r="15" spans="1:13" ht="20.100000000000001" customHeight="1" x14ac:dyDescent="0.3">
      <c r="A15" s="37">
        <v>13</v>
      </c>
      <c r="B15" s="43"/>
      <c r="C15" s="43"/>
      <c r="D15" s="66" t="s">
        <v>47</v>
      </c>
      <c r="E15" s="37" t="s">
        <v>32</v>
      </c>
      <c r="F15" s="57">
        <v>730000</v>
      </c>
      <c r="G15" s="68">
        <v>0</v>
      </c>
      <c r="H15" s="68">
        <v>0</v>
      </c>
      <c r="I15" s="40">
        <v>0</v>
      </c>
      <c r="J15" s="40">
        <v>0</v>
      </c>
      <c r="K15" s="41">
        <f t="shared" si="0"/>
        <v>730000</v>
      </c>
    </row>
    <row r="16" spans="1:13" ht="20.100000000000001" customHeight="1" x14ac:dyDescent="0.3">
      <c r="A16" s="42">
        <v>14</v>
      </c>
      <c r="B16" s="43"/>
      <c r="C16" s="43"/>
      <c r="D16" s="43"/>
      <c r="E16" s="42" t="s">
        <v>33</v>
      </c>
      <c r="F16" s="57">
        <v>730000</v>
      </c>
      <c r="G16" s="68">
        <v>0</v>
      </c>
      <c r="H16" s="68">
        <v>0</v>
      </c>
      <c r="I16" s="40">
        <v>0</v>
      </c>
      <c r="J16" s="40">
        <v>0</v>
      </c>
      <c r="K16" s="41">
        <f t="shared" si="0"/>
        <v>730000</v>
      </c>
    </row>
    <row r="17" spans="1:13" ht="20.100000000000001" customHeight="1" x14ac:dyDescent="0.3">
      <c r="A17" s="37">
        <v>15</v>
      </c>
      <c r="B17" s="43"/>
      <c r="C17" s="43"/>
      <c r="D17" s="43"/>
      <c r="E17" s="42" t="s">
        <v>34</v>
      </c>
      <c r="F17" s="57">
        <f>F15-F16</f>
        <v>0</v>
      </c>
      <c r="G17" s="57">
        <f t="shared" ref="G17:J17" si="5">G15-G16</f>
        <v>0</v>
      </c>
      <c r="H17" s="57">
        <f t="shared" si="5"/>
        <v>0</v>
      </c>
      <c r="I17" s="57">
        <f t="shared" si="5"/>
        <v>0</v>
      </c>
      <c r="J17" s="57">
        <f t="shared" si="5"/>
        <v>0</v>
      </c>
      <c r="K17" s="41">
        <f t="shared" si="0"/>
        <v>0</v>
      </c>
      <c r="M17" s="33"/>
    </row>
    <row r="18" spans="1:13" ht="20.100000000000001" customHeight="1" x14ac:dyDescent="0.3">
      <c r="A18" s="42">
        <v>16</v>
      </c>
      <c r="B18" s="44"/>
      <c r="C18" s="71" t="s">
        <v>18</v>
      </c>
      <c r="D18" s="72" t="s">
        <v>48</v>
      </c>
      <c r="E18" s="37" t="s">
        <v>32</v>
      </c>
      <c r="F18" s="57">
        <v>1524200</v>
      </c>
      <c r="G18" s="68">
        <v>0</v>
      </c>
      <c r="H18" s="68">
        <v>0</v>
      </c>
      <c r="I18" s="40">
        <v>0</v>
      </c>
      <c r="J18" s="40">
        <v>0</v>
      </c>
      <c r="K18" s="41">
        <f t="shared" si="0"/>
        <v>1524200</v>
      </c>
      <c r="M18" s="33"/>
    </row>
    <row r="19" spans="1:13" ht="20.100000000000001" customHeight="1" x14ac:dyDescent="0.3">
      <c r="A19" s="37">
        <v>17</v>
      </c>
      <c r="B19" s="43"/>
      <c r="C19" s="43"/>
      <c r="D19" s="43"/>
      <c r="E19" s="42" t="s">
        <v>33</v>
      </c>
      <c r="F19" s="57">
        <v>1424200</v>
      </c>
      <c r="G19" s="68">
        <v>0</v>
      </c>
      <c r="H19" s="68">
        <v>0</v>
      </c>
      <c r="I19" s="40">
        <v>0</v>
      </c>
      <c r="J19" s="40">
        <v>0</v>
      </c>
      <c r="K19" s="41">
        <f>SUM(F19:J19)</f>
        <v>1424200</v>
      </c>
      <c r="M19" s="33"/>
    </row>
    <row r="20" spans="1:13" ht="20.100000000000001" customHeight="1" x14ac:dyDescent="0.3">
      <c r="A20" s="42">
        <v>18</v>
      </c>
      <c r="B20" s="43"/>
      <c r="C20" s="43"/>
      <c r="D20" s="45"/>
      <c r="E20" s="42" t="s">
        <v>34</v>
      </c>
      <c r="F20" s="57">
        <f>F18-F19</f>
        <v>100000</v>
      </c>
      <c r="G20" s="57">
        <f t="shared" ref="G20:J20" si="6">G18-G19</f>
        <v>0</v>
      </c>
      <c r="H20" s="57">
        <f t="shared" si="6"/>
        <v>0</v>
      </c>
      <c r="I20" s="57">
        <f t="shared" si="6"/>
        <v>0</v>
      </c>
      <c r="J20" s="57">
        <f t="shared" si="6"/>
        <v>0</v>
      </c>
      <c r="K20" s="41">
        <f t="shared" si="0"/>
        <v>100000</v>
      </c>
    </row>
    <row r="21" spans="1:13" ht="20.100000000000001" customHeight="1" x14ac:dyDescent="0.3">
      <c r="A21" s="37">
        <v>19</v>
      </c>
      <c r="B21" s="43"/>
      <c r="C21" s="43"/>
      <c r="D21" s="43" t="s">
        <v>49</v>
      </c>
      <c r="E21" s="37" t="s">
        <v>32</v>
      </c>
      <c r="F21" s="57">
        <v>16746331</v>
      </c>
      <c r="G21" s="68">
        <v>0</v>
      </c>
      <c r="H21" s="68">
        <v>0</v>
      </c>
      <c r="I21" s="40">
        <v>0</v>
      </c>
      <c r="J21" s="40">
        <v>0</v>
      </c>
      <c r="K21" s="41">
        <f t="shared" si="0"/>
        <v>16746331</v>
      </c>
    </row>
    <row r="22" spans="1:13" ht="20.100000000000001" customHeight="1" x14ac:dyDescent="0.3">
      <c r="A22" s="42">
        <v>20</v>
      </c>
      <c r="B22" s="43"/>
      <c r="C22" s="43"/>
      <c r="D22" s="70"/>
      <c r="E22" s="42" t="s">
        <v>33</v>
      </c>
      <c r="F22" s="57">
        <v>16833297</v>
      </c>
      <c r="G22" s="73">
        <v>39850</v>
      </c>
      <c r="H22" s="68">
        <v>0</v>
      </c>
      <c r="I22" s="40">
        <v>0</v>
      </c>
      <c r="J22" s="40">
        <v>0</v>
      </c>
      <c r="K22" s="41">
        <f t="shared" si="0"/>
        <v>16873147</v>
      </c>
    </row>
    <row r="23" spans="1:13" ht="20.100000000000001" customHeight="1" x14ac:dyDescent="0.3">
      <c r="A23" s="37">
        <v>21</v>
      </c>
      <c r="B23" s="43"/>
      <c r="C23" s="43"/>
      <c r="D23" s="45"/>
      <c r="E23" s="42" t="s">
        <v>34</v>
      </c>
      <c r="F23" s="57">
        <f>F21-F22</f>
        <v>-86966</v>
      </c>
      <c r="G23" s="57">
        <f t="shared" ref="G23:J23" si="7">G21-G22</f>
        <v>-39850</v>
      </c>
      <c r="H23" s="57">
        <f t="shared" si="7"/>
        <v>0</v>
      </c>
      <c r="I23" s="57">
        <f t="shared" si="7"/>
        <v>0</v>
      </c>
      <c r="J23" s="57">
        <f t="shared" si="7"/>
        <v>0</v>
      </c>
      <c r="K23" s="41">
        <f t="shared" si="0"/>
        <v>-126816</v>
      </c>
    </row>
    <row r="24" spans="1:13" ht="20.100000000000001" customHeight="1" x14ac:dyDescent="0.3">
      <c r="A24" s="42">
        <v>22</v>
      </c>
      <c r="B24" s="43"/>
      <c r="C24" s="43"/>
      <c r="D24" s="43" t="s">
        <v>50</v>
      </c>
      <c r="E24" s="37" t="s">
        <v>32</v>
      </c>
      <c r="F24" s="57">
        <v>3866543</v>
      </c>
      <c r="G24" s="68">
        <v>0</v>
      </c>
      <c r="H24" s="68">
        <v>0</v>
      </c>
      <c r="I24" s="40">
        <v>0</v>
      </c>
      <c r="J24" s="40">
        <v>0</v>
      </c>
      <c r="K24" s="41">
        <f t="shared" si="0"/>
        <v>3866543</v>
      </c>
    </row>
    <row r="25" spans="1:13" ht="20.100000000000001" customHeight="1" x14ac:dyDescent="0.3">
      <c r="A25" s="37">
        <v>23</v>
      </c>
      <c r="B25" s="43"/>
      <c r="C25" s="43"/>
      <c r="D25" s="70"/>
      <c r="E25" s="42" t="s">
        <v>33</v>
      </c>
      <c r="F25" s="57">
        <v>3839573</v>
      </c>
      <c r="G25" s="68">
        <v>0</v>
      </c>
      <c r="H25" s="68">
        <v>0</v>
      </c>
      <c r="I25" s="40">
        <v>0</v>
      </c>
      <c r="J25" s="40">
        <v>0</v>
      </c>
      <c r="K25" s="41">
        <f t="shared" si="0"/>
        <v>3839573</v>
      </c>
    </row>
    <row r="26" spans="1:13" ht="20.100000000000001" customHeight="1" x14ac:dyDescent="0.3">
      <c r="A26" s="42">
        <v>24</v>
      </c>
      <c r="B26" s="43"/>
      <c r="C26" s="43"/>
      <c r="D26" s="45"/>
      <c r="E26" s="42" t="s">
        <v>34</v>
      </c>
      <c r="F26" s="57">
        <f>F24-F25</f>
        <v>26970</v>
      </c>
      <c r="G26" s="57">
        <f t="shared" ref="G26:J26" si="8">G24-G25</f>
        <v>0</v>
      </c>
      <c r="H26" s="57">
        <f t="shared" si="8"/>
        <v>0</v>
      </c>
      <c r="I26" s="57">
        <f t="shared" si="8"/>
        <v>0</v>
      </c>
      <c r="J26" s="57">
        <f t="shared" si="8"/>
        <v>0</v>
      </c>
      <c r="K26" s="41">
        <f>SUM(F26:J26)</f>
        <v>26970</v>
      </c>
    </row>
    <row r="27" spans="1:13" ht="20.100000000000001" customHeight="1" x14ac:dyDescent="0.3">
      <c r="A27" s="37">
        <v>25</v>
      </c>
      <c r="B27" s="43"/>
      <c r="C27" s="43"/>
      <c r="D27" s="43" t="s">
        <v>51</v>
      </c>
      <c r="E27" s="37" t="s">
        <v>32</v>
      </c>
      <c r="F27" s="57">
        <v>2810720</v>
      </c>
      <c r="G27" s="68">
        <v>0</v>
      </c>
      <c r="H27" s="68">
        <v>0</v>
      </c>
      <c r="I27" s="40">
        <v>0</v>
      </c>
      <c r="J27" s="40">
        <v>0</v>
      </c>
      <c r="K27" s="41">
        <f t="shared" si="0"/>
        <v>2810720</v>
      </c>
    </row>
    <row r="28" spans="1:13" ht="20.100000000000001" customHeight="1" x14ac:dyDescent="0.3">
      <c r="A28" s="42">
        <v>26</v>
      </c>
      <c r="B28" s="43"/>
      <c r="C28" s="43"/>
      <c r="D28" s="70"/>
      <c r="E28" s="42" t="s">
        <v>33</v>
      </c>
      <c r="F28" s="57">
        <v>2839090</v>
      </c>
      <c r="G28" s="68">
        <v>0</v>
      </c>
      <c r="H28" s="68">
        <v>0</v>
      </c>
      <c r="I28" s="40">
        <v>0</v>
      </c>
      <c r="J28" s="40">
        <v>0</v>
      </c>
      <c r="K28" s="41">
        <f t="shared" si="0"/>
        <v>2839090</v>
      </c>
    </row>
    <row r="29" spans="1:13" ht="20.100000000000001" customHeight="1" x14ac:dyDescent="0.3">
      <c r="A29" s="37">
        <v>27</v>
      </c>
      <c r="B29" s="43"/>
      <c r="C29" s="43"/>
      <c r="D29" s="45"/>
      <c r="E29" s="42" t="s">
        <v>34</v>
      </c>
      <c r="F29" s="57">
        <f>F27-F28</f>
        <v>-28370</v>
      </c>
      <c r="G29" s="57">
        <f t="shared" ref="G29:J29" si="9">G27-G28</f>
        <v>0</v>
      </c>
      <c r="H29" s="57">
        <f t="shared" si="9"/>
        <v>0</v>
      </c>
      <c r="I29" s="57">
        <f t="shared" si="9"/>
        <v>0</v>
      </c>
      <c r="J29" s="57">
        <f t="shared" si="9"/>
        <v>0</v>
      </c>
      <c r="K29" s="41">
        <f t="shared" si="0"/>
        <v>-28370</v>
      </c>
    </row>
    <row r="30" spans="1:13" ht="20.100000000000001" customHeight="1" x14ac:dyDescent="0.3">
      <c r="A30" s="42">
        <v>28</v>
      </c>
      <c r="B30" s="43"/>
      <c r="C30" s="43"/>
      <c r="D30" s="43" t="s">
        <v>52</v>
      </c>
      <c r="E30" s="37" t="s">
        <v>32</v>
      </c>
      <c r="F30" s="57">
        <v>2852952</v>
      </c>
      <c r="G30" s="68">
        <v>0</v>
      </c>
      <c r="H30" s="68">
        <v>0</v>
      </c>
      <c r="I30" s="40">
        <v>0</v>
      </c>
      <c r="J30" s="40">
        <v>0</v>
      </c>
      <c r="K30" s="41">
        <f t="shared" si="0"/>
        <v>2852952</v>
      </c>
      <c r="L30" s="33"/>
    </row>
    <row r="31" spans="1:13" ht="20.100000000000001" customHeight="1" x14ac:dyDescent="0.3">
      <c r="A31" s="37">
        <v>29</v>
      </c>
      <c r="B31" s="43"/>
      <c r="C31" s="43"/>
      <c r="D31" s="70"/>
      <c r="E31" s="42" t="s">
        <v>33</v>
      </c>
      <c r="F31" s="57">
        <v>2864586</v>
      </c>
      <c r="G31" s="68">
        <v>0</v>
      </c>
      <c r="H31" s="68">
        <v>0</v>
      </c>
      <c r="I31" s="40">
        <v>0</v>
      </c>
      <c r="J31" s="40">
        <v>0</v>
      </c>
      <c r="K31" s="41">
        <f t="shared" si="0"/>
        <v>2864586</v>
      </c>
    </row>
    <row r="32" spans="1:13" ht="20.100000000000001" customHeight="1" x14ac:dyDescent="0.3">
      <c r="A32" s="42">
        <v>30</v>
      </c>
      <c r="B32" s="43"/>
      <c r="C32" s="43"/>
      <c r="D32" s="45"/>
      <c r="E32" s="42" t="s">
        <v>34</v>
      </c>
      <c r="F32" s="57">
        <f>F30-F31</f>
        <v>-11634</v>
      </c>
      <c r="G32" s="57">
        <f t="shared" ref="G32:J32" si="10">G30-G31</f>
        <v>0</v>
      </c>
      <c r="H32" s="57">
        <f t="shared" si="10"/>
        <v>0</v>
      </c>
      <c r="I32" s="57">
        <f t="shared" si="10"/>
        <v>0</v>
      </c>
      <c r="J32" s="57">
        <f t="shared" si="10"/>
        <v>0</v>
      </c>
      <c r="K32" s="41">
        <f t="shared" si="0"/>
        <v>-11634</v>
      </c>
    </row>
    <row r="33" spans="1:11" ht="20.100000000000001" customHeight="1" x14ac:dyDescent="0.3">
      <c r="A33" s="37">
        <v>31</v>
      </c>
      <c r="B33" s="43"/>
      <c r="C33" s="43"/>
      <c r="D33" s="43" t="s">
        <v>53</v>
      </c>
      <c r="E33" s="37" t="s">
        <v>32</v>
      </c>
      <c r="F33" s="57">
        <v>3037000</v>
      </c>
      <c r="G33" s="68">
        <v>0</v>
      </c>
      <c r="H33" s="68">
        <v>0</v>
      </c>
      <c r="I33" s="40">
        <v>0</v>
      </c>
      <c r="J33" s="40">
        <v>0</v>
      </c>
      <c r="K33" s="41">
        <f t="shared" si="0"/>
        <v>3037000</v>
      </c>
    </row>
    <row r="34" spans="1:11" ht="20.100000000000001" customHeight="1" x14ac:dyDescent="0.3">
      <c r="A34" s="42">
        <v>32</v>
      </c>
      <c r="B34" s="43"/>
      <c r="C34" s="43"/>
      <c r="D34" s="70"/>
      <c r="E34" s="42" t="s">
        <v>33</v>
      </c>
      <c r="F34" s="57">
        <v>3037000</v>
      </c>
      <c r="G34" s="68">
        <v>0</v>
      </c>
      <c r="H34" s="73">
        <v>950000</v>
      </c>
      <c r="I34" s="40">
        <v>0</v>
      </c>
      <c r="J34" s="40">
        <v>0</v>
      </c>
      <c r="K34" s="41">
        <f t="shared" si="0"/>
        <v>3987000</v>
      </c>
    </row>
    <row r="35" spans="1:11" ht="20.100000000000001" customHeight="1" x14ac:dyDescent="0.3">
      <c r="A35" s="37">
        <v>33</v>
      </c>
      <c r="B35" s="45"/>
      <c r="C35" s="45"/>
      <c r="D35" s="45"/>
      <c r="E35" s="42" t="s">
        <v>34</v>
      </c>
      <c r="F35" s="57">
        <f>F33-F34</f>
        <v>0</v>
      </c>
      <c r="G35" s="57">
        <f t="shared" ref="G35:J35" si="11">G33-G34</f>
        <v>0</v>
      </c>
      <c r="H35" s="57">
        <f t="shared" si="11"/>
        <v>-950000</v>
      </c>
      <c r="I35" s="57">
        <f t="shared" si="11"/>
        <v>0</v>
      </c>
      <c r="J35" s="57">
        <f t="shared" si="11"/>
        <v>0</v>
      </c>
      <c r="K35" s="41">
        <f t="shared" si="0"/>
        <v>-950000</v>
      </c>
    </row>
    <row r="36" spans="1:11" ht="20.100000000000001" customHeight="1" x14ac:dyDescent="0.3">
      <c r="A36" s="152" t="s">
        <v>82</v>
      </c>
      <c r="B36" s="153"/>
      <c r="C36" s="153"/>
      <c r="D36" s="154"/>
      <c r="E36" s="74" t="s">
        <v>32</v>
      </c>
      <c r="F36" s="75">
        <f>SUM(F33,F27,F30,F24,F21,F18,F15,F12,F9,F6,F3)</f>
        <v>297356500</v>
      </c>
      <c r="G36" s="75">
        <f>SUM(G33,G27,G30,G24,G21,G18,G15,G12,G9,G6,G3)</f>
        <v>0</v>
      </c>
      <c r="H36" s="75">
        <f t="shared" ref="H36:J36" si="12">SUM(H33,H27,H30,H24,H21,H18,H15,H12,H9,H6,H3)</f>
        <v>0</v>
      </c>
      <c r="I36" s="75">
        <f t="shared" si="12"/>
        <v>0</v>
      </c>
      <c r="J36" s="75">
        <f t="shared" si="12"/>
        <v>0</v>
      </c>
      <c r="K36" s="75">
        <f>SUM(F36:J36)</f>
        <v>297356500</v>
      </c>
    </row>
    <row r="37" spans="1:11" ht="20.100000000000001" customHeight="1" x14ac:dyDescent="0.3">
      <c r="A37" s="155"/>
      <c r="B37" s="156"/>
      <c r="C37" s="156"/>
      <c r="D37" s="157"/>
      <c r="E37" s="76" t="s">
        <v>33</v>
      </c>
      <c r="F37" s="75">
        <f>SUM(F34,F31,F28,F25,F22,F19,F16,F13,F10,F7,F4)</f>
        <v>297356500</v>
      </c>
      <c r="G37" s="75">
        <f t="shared" ref="G37:J38" si="13">SUM(G34,G31,G28,G25,G22,G19,G16,G13,G10,G7,G4)</f>
        <v>39850</v>
      </c>
      <c r="H37" s="75">
        <f t="shared" si="13"/>
        <v>950000</v>
      </c>
      <c r="I37" s="75">
        <f t="shared" si="13"/>
        <v>0</v>
      </c>
      <c r="J37" s="75">
        <f t="shared" si="13"/>
        <v>0</v>
      </c>
      <c r="K37" s="75">
        <f>SUM(F37:J37)</f>
        <v>298346350</v>
      </c>
    </row>
    <row r="38" spans="1:11" s="77" customFormat="1" ht="20.100000000000001" customHeight="1" x14ac:dyDescent="0.3">
      <c r="A38" s="158"/>
      <c r="B38" s="159"/>
      <c r="C38" s="159"/>
      <c r="D38" s="160"/>
      <c r="E38" s="76" t="s">
        <v>34</v>
      </c>
      <c r="F38" s="75">
        <f>SUM(F35,F32,F29,F26,F23,F20,F17,F14,F11,F8,F5)</f>
        <v>0</v>
      </c>
      <c r="G38" s="75">
        <f t="shared" si="13"/>
        <v>-39850</v>
      </c>
      <c r="H38" s="75">
        <f t="shared" si="13"/>
        <v>-950000</v>
      </c>
      <c r="I38" s="75">
        <f t="shared" si="13"/>
        <v>0</v>
      </c>
      <c r="J38" s="75">
        <f t="shared" si="13"/>
        <v>0</v>
      </c>
      <c r="K38" s="75">
        <f>SUM(F38:J38)</f>
        <v>-989850</v>
      </c>
    </row>
    <row r="39" spans="1:11" ht="20.100000000000001" customHeight="1" x14ac:dyDescent="0.3">
      <c r="A39" s="42">
        <v>34</v>
      </c>
      <c r="B39" s="66" t="s">
        <v>20</v>
      </c>
      <c r="C39" s="66" t="s">
        <v>21</v>
      </c>
      <c r="D39" s="66" t="s">
        <v>54</v>
      </c>
      <c r="E39" s="37" t="s">
        <v>32</v>
      </c>
      <c r="F39" s="57">
        <v>12653500</v>
      </c>
      <c r="G39" s="68">
        <v>0</v>
      </c>
      <c r="H39" s="68">
        <v>0</v>
      </c>
      <c r="I39" s="40">
        <v>0</v>
      </c>
      <c r="J39" s="40">
        <v>0</v>
      </c>
      <c r="K39" s="41">
        <f t="shared" si="0"/>
        <v>12653500</v>
      </c>
    </row>
    <row r="40" spans="1:11" ht="20.100000000000001" customHeight="1" x14ac:dyDescent="0.3">
      <c r="A40" s="37">
        <v>35</v>
      </c>
      <c r="B40" s="43"/>
      <c r="C40" s="43"/>
      <c r="D40" s="43"/>
      <c r="E40" s="42" t="s">
        <v>33</v>
      </c>
      <c r="F40" s="57">
        <v>12653500</v>
      </c>
      <c r="G40" s="73">
        <v>600000</v>
      </c>
      <c r="H40" s="73">
        <v>2000000</v>
      </c>
      <c r="I40" s="40">
        <v>0</v>
      </c>
      <c r="J40" s="40">
        <v>0</v>
      </c>
      <c r="K40" s="41">
        <f t="shared" si="0"/>
        <v>15253500</v>
      </c>
    </row>
    <row r="41" spans="1:11" ht="20.100000000000001" customHeight="1" x14ac:dyDescent="0.3">
      <c r="A41" s="42">
        <v>36</v>
      </c>
      <c r="B41" s="43"/>
      <c r="C41" s="43"/>
      <c r="D41" s="45"/>
      <c r="E41" s="42" t="s">
        <v>34</v>
      </c>
      <c r="F41" s="57">
        <f>F39-F40</f>
        <v>0</v>
      </c>
      <c r="G41" s="57">
        <f t="shared" ref="G41:J41" si="14">G39-G40</f>
        <v>-600000</v>
      </c>
      <c r="H41" s="57">
        <f t="shared" si="14"/>
        <v>-2000000</v>
      </c>
      <c r="I41" s="57">
        <f t="shared" si="14"/>
        <v>0</v>
      </c>
      <c r="J41" s="57">
        <f t="shared" si="14"/>
        <v>0</v>
      </c>
      <c r="K41" s="41">
        <f t="shared" si="0"/>
        <v>-2600000</v>
      </c>
    </row>
    <row r="42" spans="1:11" ht="20.100000000000001" customHeight="1" x14ac:dyDescent="0.3">
      <c r="A42" s="37">
        <v>37</v>
      </c>
      <c r="B42" s="43"/>
      <c r="C42" s="43"/>
      <c r="D42" s="66" t="s">
        <v>83</v>
      </c>
      <c r="E42" s="37" t="s">
        <v>32</v>
      </c>
      <c r="F42" s="73">
        <v>2590000</v>
      </c>
      <c r="G42" s="57">
        <v>0</v>
      </c>
      <c r="H42" s="68">
        <v>0</v>
      </c>
      <c r="I42" s="40">
        <v>0</v>
      </c>
      <c r="J42" s="40">
        <v>0</v>
      </c>
      <c r="K42" s="41">
        <f t="shared" si="0"/>
        <v>2590000</v>
      </c>
    </row>
    <row r="43" spans="1:11" ht="20.100000000000001" customHeight="1" x14ac:dyDescent="0.3">
      <c r="A43" s="42">
        <v>38</v>
      </c>
      <c r="B43" s="43"/>
      <c r="C43" s="43"/>
      <c r="D43" s="43"/>
      <c r="E43" s="42" t="s">
        <v>33</v>
      </c>
      <c r="F43" s="73">
        <v>2590000</v>
      </c>
      <c r="G43" s="73">
        <v>400000</v>
      </c>
      <c r="H43" s="68">
        <v>0</v>
      </c>
      <c r="I43" s="40">
        <v>0</v>
      </c>
      <c r="J43" s="40">
        <v>0</v>
      </c>
      <c r="K43" s="41">
        <f t="shared" si="0"/>
        <v>2990000</v>
      </c>
    </row>
    <row r="44" spans="1:11" ht="20.100000000000001" customHeight="1" x14ac:dyDescent="0.3">
      <c r="A44" s="37">
        <v>39</v>
      </c>
      <c r="B44" s="45"/>
      <c r="C44" s="45"/>
      <c r="D44" s="45"/>
      <c r="E44" s="42" t="s">
        <v>34</v>
      </c>
      <c r="F44" s="57">
        <f>F42-F43</f>
        <v>0</v>
      </c>
      <c r="G44" s="57">
        <f>G42-G43</f>
        <v>-400000</v>
      </c>
      <c r="H44" s="57">
        <f t="shared" ref="H44:J44" si="15">H42-H43</f>
        <v>0</v>
      </c>
      <c r="I44" s="57">
        <f t="shared" si="15"/>
        <v>0</v>
      </c>
      <c r="J44" s="57">
        <f t="shared" si="15"/>
        <v>0</v>
      </c>
      <c r="K44" s="41">
        <f t="shared" si="0"/>
        <v>-400000</v>
      </c>
    </row>
    <row r="45" spans="1:11" ht="20.100000000000001" customHeight="1" x14ac:dyDescent="0.3">
      <c r="A45" s="152" t="s">
        <v>84</v>
      </c>
      <c r="B45" s="153"/>
      <c r="C45" s="153"/>
      <c r="D45" s="154"/>
      <c r="E45" s="74" t="s">
        <v>32</v>
      </c>
      <c r="F45" s="75">
        <f>SUM(F39,F42)</f>
        <v>15243500</v>
      </c>
      <c r="G45" s="75">
        <f>SUM(G39,G42)</f>
        <v>0</v>
      </c>
      <c r="H45" s="75">
        <f t="shared" ref="G45:J47" si="16">SUM(H39,H42)</f>
        <v>0</v>
      </c>
      <c r="I45" s="75">
        <f t="shared" si="16"/>
        <v>0</v>
      </c>
      <c r="J45" s="75">
        <f t="shared" si="16"/>
        <v>0</v>
      </c>
      <c r="K45" s="75">
        <f t="shared" si="0"/>
        <v>15243500</v>
      </c>
    </row>
    <row r="46" spans="1:11" ht="20.100000000000001" customHeight="1" x14ac:dyDescent="0.3">
      <c r="A46" s="155"/>
      <c r="B46" s="156"/>
      <c r="C46" s="156"/>
      <c r="D46" s="157"/>
      <c r="E46" s="76" t="s">
        <v>33</v>
      </c>
      <c r="F46" s="75">
        <f>SUM(F40,F43)</f>
        <v>15243500</v>
      </c>
      <c r="G46" s="75">
        <f>SUM(G40,G43)</f>
        <v>1000000</v>
      </c>
      <c r="H46" s="75">
        <f>SUM(H40,H43)</f>
        <v>2000000</v>
      </c>
      <c r="I46" s="75">
        <f t="shared" si="16"/>
        <v>0</v>
      </c>
      <c r="J46" s="75">
        <f t="shared" si="16"/>
        <v>0</v>
      </c>
      <c r="K46" s="75">
        <f t="shared" si="0"/>
        <v>18243500</v>
      </c>
    </row>
    <row r="47" spans="1:11" s="77" customFormat="1" ht="20.100000000000001" customHeight="1" x14ac:dyDescent="0.3">
      <c r="A47" s="158"/>
      <c r="B47" s="159"/>
      <c r="C47" s="159"/>
      <c r="D47" s="160"/>
      <c r="E47" s="76" t="s">
        <v>34</v>
      </c>
      <c r="F47" s="75">
        <f>SUM(F41,F44)</f>
        <v>0</v>
      </c>
      <c r="G47" s="75">
        <f t="shared" si="16"/>
        <v>-1000000</v>
      </c>
      <c r="H47" s="75">
        <f t="shared" si="16"/>
        <v>-2000000</v>
      </c>
      <c r="I47" s="75">
        <f t="shared" si="16"/>
        <v>0</v>
      </c>
      <c r="J47" s="75">
        <f t="shared" si="16"/>
        <v>0</v>
      </c>
      <c r="K47" s="75">
        <f t="shared" si="0"/>
        <v>-3000000</v>
      </c>
    </row>
    <row r="48" spans="1:11" s="78" customFormat="1" ht="20.100000000000001" customHeight="1" x14ac:dyDescent="0.3">
      <c r="A48" s="42">
        <v>40</v>
      </c>
      <c r="B48" s="43"/>
      <c r="C48" s="66" t="s">
        <v>85</v>
      </c>
      <c r="D48" s="66" t="s">
        <v>86</v>
      </c>
      <c r="E48" s="37" t="s">
        <v>32</v>
      </c>
      <c r="F48" s="57">
        <v>2344500</v>
      </c>
      <c r="G48" s="68">
        <v>0</v>
      </c>
      <c r="H48" s="68">
        <v>0</v>
      </c>
      <c r="I48" s="68">
        <v>0</v>
      </c>
      <c r="J48" s="40">
        <v>0</v>
      </c>
      <c r="K48" s="41">
        <f t="shared" ref="K48:K83" si="17">SUM(F48:J48)</f>
        <v>2344500</v>
      </c>
    </row>
    <row r="49" spans="1:11" s="78" customFormat="1" ht="20.100000000000001" customHeight="1" x14ac:dyDescent="0.3">
      <c r="A49" s="37">
        <v>41</v>
      </c>
      <c r="B49" s="43"/>
      <c r="C49" s="43"/>
      <c r="D49" s="43"/>
      <c r="E49" s="42" t="s">
        <v>33</v>
      </c>
      <c r="F49" s="57">
        <v>2344500</v>
      </c>
      <c r="G49" s="68">
        <v>0</v>
      </c>
      <c r="H49" s="68">
        <v>0</v>
      </c>
      <c r="I49" s="68">
        <v>0</v>
      </c>
      <c r="J49" s="40">
        <v>0</v>
      </c>
      <c r="K49" s="41">
        <f t="shared" si="17"/>
        <v>2344500</v>
      </c>
    </row>
    <row r="50" spans="1:11" s="78" customFormat="1" ht="20.100000000000001" customHeight="1" x14ac:dyDescent="0.3">
      <c r="A50" s="42">
        <v>42</v>
      </c>
      <c r="B50" s="43"/>
      <c r="C50" s="43"/>
      <c r="D50" s="45"/>
      <c r="E50" s="42" t="s">
        <v>34</v>
      </c>
      <c r="F50" s="57">
        <f>F48-F49</f>
        <v>0</v>
      </c>
      <c r="G50" s="57">
        <f t="shared" ref="G50:J50" si="18">G48-G49</f>
        <v>0</v>
      </c>
      <c r="H50" s="57">
        <f t="shared" si="18"/>
        <v>0</v>
      </c>
      <c r="I50" s="57">
        <f t="shared" si="18"/>
        <v>0</v>
      </c>
      <c r="J50" s="57">
        <f t="shared" si="18"/>
        <v>0</v>
      </c>
      <c r="K50" s="41">
        <f t="shared" si="17"/>
        <v>0</v>
      </c>
    </row>
    <row r="51" spans="1:11" s="78" customFormat="1" ht="20.100000000000001" customHeight="1" x14ac:dyDescent="0.3">
      <c r="A51" s="37">
        <v>43</v>
      </c>
      <c r="B51" s="43"/>
      <c r="C51" s="43"/>
      <c r="D51" s="43" t="s">
        <v>87</v>
      </c>
      <c r="E51" s="37" t="s">
        <v>32</v>
      </c>
      <c r="F51" s="57">
        <v>1000000</v>
      </c>
      <c r="G51" s="73">
        <v>6000000</v>
      </c>
      <c r="H51" s="68">
        <v>0</v>
      </c>
      <c r="I51" s="68">
        <v>0</v>
      </c>
      <c r="J51" s="40">
        <v>0</v>
      </c>
      <c r="K51" s="41">
        <f t="shared" si="17"/>
        <v>7000000</v>
      </c>
    </row>
    <row r="52" spans="1:11" s="78" customFormat="1" ht="20.100000000000001" customHeight="1" x14ac:dyDescent="0.3">
      <c r="A52" s="42">
        <v>44</v>
      </c>
      <c r="B52" s="43"/>
      <c r="C52" s="43"/>
      <c r="D52" s="70"/>
      <c r="E52" s="42" t="s">
        <v>33</v>
      </c>
      <c r="F52" s="57">
        <v>1000000</v>
      </c>
      <c r="G52" s="73">
        <v>6000000</v>
      </c>
      <c r="H52" s="68">
        <v>0</v>
      </c>
      <c r="I52" s="68">
        <v>0</v>
      </c>
      <c r="J52" s="40">
        <v>0</v>
      </c>
      <c r="K52" s="41">
        <f t="shared" si="17"/>
        <v>7000000</v>
      </c>
    </row>
    <row r="53" spans="1:11" s="78" customFormat="1" ht="20.100000000000001" customHeight="1" x14ac:dyDescent="0.3">
      <c r="A53" s="37">
        <v>45</v>
      </c>
      <c r="B53" s="43"/>
      <c r="C53" s="43"/>
      <c r="D53" s="45"/>
      <c r="E53" s="42" t="s">
        <v>34</v>
      </c>
      <c r="F53" s="57">
        <f>F51-F52</f>
        <v>0</v>
      </c>
      <c r="G53" s="57">
        <f>G51-G52</f>
        <v>0</v>
      </c>
      <c r="H53" s="57">
        <f t="shared" ref="H53:J53" si="19">H51-H52</f>
        <v>0</v>
      </c>
      <c r="I53" s="57">
        <f t="shared" si="19"/>
        <v>0</v>
      </c>
      <c r="J53" s="57">
        <f t="shared" si="19"/>
        <v>0</v>
      </c>
      <c r="K53" s="41">
        <f t="shared" si="17"/>
        <v>0</v>
      </c>
    </row>
    <row r="54" spans="1:11" s="78" customFormat="1" ht="20.100000000000001" customHeight="1" x14ac:dyDescent="0.3">
      <c r="A54" s="42">
        <v>46</v>
      </c>
      <c r="B54" s="43"/>
      <c r="C54" s="43"/>
      <c r="D54" s="43" t="s">
        <v>88</v>
      </c>
      <c r="E54" s="37" t="s">
        <v>32</v>
      </c>
      <c r="F54" s="57">
        <v>0</v>
      </c>
      <c r="G54" s="57">
        <v>4000000</v>
      </c>
      <c r="H54" s="68">
        <v>0</v>
      </c>
      <c r="I54" s="68">
        <v>0</v>
      </c>
      <c r="J54" s="40">
        <v>0</v>
      </c>
      <c r="K54" s="41">
        <f>SUM(G54:J54)</f>
        <v>4000000</v>
      </c>
    </row>
    <row r="55" spans="1:11" s="78" customFormat="1" ht="20.100000000000001" customHeight="1" x14ac:dyDescent="0.3">
      <c r="A55" s="37">
        <v>47</v>
      </c>
      <c r="B55" s="43"/>
      <c r="C55" s="43"/>
      <c r="D55" s="70"/>
      <c r="E55" s="42" t="s">
        <v>33</v>
      </c>
      <c r="F55" s="57">
        <v>0</v>
      </c>
      <c r="G55" s="57">
        <v>4000000</v>
      </c>
      <c r="H55" s="68">
        <v>0</v>
      </c>
      <c r="I55" s="68">
        <v>0</v>
      </c>
      <c r="J55" s="40">
        <v>0</v>
      </c>
      <c r="K55" s="41">
        <f>SUM(G55:J55)</f>
        <v>4000000</v>
      </c>
    </row>
    <row r="56" spans="1:11" s="78" customFormat="1" ht="20.25" customHeight="1" x14ac:dyDescent="0.3">
      <c r="A56" s="42">
        <v>48</v>
      </c>
      <c r="B56" s="43"/>
      <c r="C56" s="43"/>
      <c r="D56" s="45"/>
      <c r="E56" s="42" t="s">
        <v>34</v>
      </c>
      <c r="F56" s="57">
        <v>0</v>
      </c>
      <c r="G56" s="57">
        <f>G54-G55</f>
        <v>0</v>
      </c>
      <c r="H56" s="57">
        <f t="shared" ref="H56:J56" si="20">H54-H55</f>
        <v>0</v>
      </c>
      <c r="I56" s="57">
        <f t="shared" si="20"/>
        <v>0</v>
      </c>
      <c r="J56" s="57">
        <f t="shared" si="20"/>
        <v>0</v>
      </c>
      <c r="K56" s="41">
        <f>SUM(G56:J56)</f>
        <v>0</v>
      </c>
    </row>
    <row r="57" spans="1:11" s="78" customFormat="1" ht="20.100000000000001" customHeight="1" x14ac:dyDescent="0.3">
      <c r="A57" s="37">
        <v>49</v>
      </c>
      <c r="B57" s="43"/>
      <c r="C57" s="43"/>
      <c r="D57" s="66" t="s">
        <v>89</v>
      </c>
      <c r="E57" s="37" t="s">
        <v>32</v>
      </c>
      <c r="F57" s="57">
        <v>4000000</v>
      </c>
      <c r="G57" s="68">
        <v>0</v>
      </c>
      <c r="H57" s="68">
        <v>0</v>
      </c>
      <c r="I57" s="68">
        <v>0</v>
      </c>
      <c r="J57" s="40">
        <v>0</v>
      </c>
      <c r="K57" s="41">
        <f t="shared" si="17"/>
        <v>4000000</v>
      </c>
    </row>
    <row r="58" spans="1:11" s="78" customFormat="1" ht="20.100000000000001" customHeight="1" x14ac:dyDescent="0.3">
      <c r="A58" s="42">
        <v>50</v>
      </c>
      <c r="B58" s="43"/>
      <c r="C58" s="43"/>
      <c r="D58" s="43"/>
      <c r="E58" s="42" t="s">
        <v>33</v>
      </c>
      <c r="F58" s="57">
        <v>4000000</v>
      </c>
      <c r="G58" s="68">
        <v>0</v>
      </c>
      <c r="H58" s="68">
        <v>0</v>
      </c>
      <c r="I58" s="68">
        <v>0</v>
      </c>
      <c r="J58" s="40">
        <v>0</v>
      </c>
      <c r="K58" s="41">
        <f t="shared" si="17"/>
        <v>4000000</v>
      </c>
    </row>
    <row r="59" spans="1:11" s="78" customFormat="1" ht="20.100000000000001" customHeight="1" x14ac:dyDescent="0.3">
      <c r="A59" s="37">
        <v>51</v>
      </c>
      <c r="B59" s="43"/>
      <c r="C59" s="43"/>
      <c r="D59" s="45"/>
      <c r="E59" s="42" t="s">
        <v>34</v>
      </c>
      <c r="F59" s="57">
        <f>F57-F58</f>
        <v>0</v>
      </c>
      <c r="G59" s="57">
        <f t="shared" ref="G59:J59" si="21">G57-G58</f>
        <v>0</v>
      </c>
      <c r="H59" s="57">
        <f t="shared" si="21"/>
        <v>0</v>
      </c>
      <c r="I59" s="57">
        <f t="shared" si="21"/>
        <v>0</v>
      </c>
      <c r="J59" s="57">
        <f t="shared" si="21"/>
        <v>0</v>
      </c>
      <c r="K59" s="41">
        <f t="shared" si="17"/>
        <v>0</v>
      </c>
    </row>
    <row r="60" spans="1:11" s="78" customFormat="1" ht="20.100000000000001" customHeight="1" x14ac:dyDescent="0.3">
      <c r="A60" s="42">
        <v>52</v>
      </c>
      <c r="B60" s="43"/>
      <c r="C60" s="66" t="s">
        <v>90</v>
      </c>
      <c r="D60" s="43" t="s">
        <v>91</v>
      </c>
      <c r="E60" s="37" t="s">
        <v>32</v>
      </c>
      <c r="F60" s="57">
        <v>4427000</v>
      </c>
      <c r="G60" s="68">
        <v>0</v>
      </c>
      <c r="H60" s="68">
        <v>0</v>
      </c>
      <c r="I60" s="68">
        <v>0</v>
      </c>
      <c r="J60" s="40">
        <v>0</v>
      </c>
      <c r="K60" s="41">
        <f t="shared" si="17"/>
        <v>4427000</v>
      </c>
    </row>
    <row r="61" spans="1:11" s="78" customFormat="1" ht="20.100000000000001" customHeight="1" x14ac:dyDescent="0.3">
      <c r="A61" s="37">
        <v>53</v>
      </c>
      <c r="B61" s="43"/>
      <c r="C61" s="43"/>
      <c r="D61" s="70"/>
      <c r="E61" s="42" t="s">
        <v>33</v>
      </c>
      <c r="F61" s="57">
        <v>4427000</v>
      </c>
      <c r="G61" s="68">
        <v>0</v>
      </c>
      <c r="H61" s="68">
        <v>0</v>
      </c>
      <c r="I61" s="68">
        <v>0</v>
      </c>
      <c r="J61" s="40">
        <v>0</v>
      </c>
      <c r="K61" s="41">
        <f t="shared" si="17"/>
        <v>4427000</v>
      </c>
    </row>
    <row r="62" spans="1:11" s="78" customFormat="1" ht="20.100000000000001" customHeight="1" x14ac:dyDescent="0.3">
      <c r="A62" s="42">
        <v>54</v>
      </c>
      <c r="B62" s="43"/>
      <c r="C62" s="43"/>
      <c r="D62" s="45"/>
      <c r="E62" s="42" t="s">
        <v>34</v>
      </c>
      <c r="F62" s="57">
        <f>F60-F61</f>
        <v>0</v>
      </c>
      <c r="G62" s="57">
        <f t="shared" ref="G62:J62" si="22">G60-G61</f>
        <v>0</v>
      </c>
      <c r="H62" s="57">
        <f t="shared" si="22"/>
        <v>0</v>
      </c>
      <c r="I62" s="57">
        <f t="shared" si="22"/>
        <v>0</v>
      </c>
      <c r="J62" s="57">
        <f t="shared" si="22"/>
        <v>0</v>
      </c>
      <c r="K62" s="41">
        <f t="shared" si="17"/>
        <v>0</v>
      </c>
    </row>
    <row r="63" spans="1:11" s="78" customFormat="1" ht="20.100000000000001" customHeight="1" x14ac:dyDescent="0.3">
      <c r="A63" s="37">
        <v>55</v>
      </c>
      <c r="B63" s="43"/>
      <c r="C63" s="43"/>
      <c r="D63" s="43" t="s">
        <v>92</v>
      </c>
      <c r="E63" s="37" t="s">
        <v>32</v>
      </c>
      <c r="F63" s="57">
        <v>1940750</v>
      </c>
      <c r="G63" s="68">
        <v>0</v>
      </c>
      <c r="H63" s="68">
        <v>0</v>
      </c>
      <c r="I63" s="68">
        <v>0</v>
      </c>
      <c r="J63" s="40">
        <v>0</v>
      </c>
      <c r="K63" s="41">
        <f t="shared" si="17"/>
        <v>1940750</v>
      </c>
    </row>
    <row r="64" spans="1:11" s="78" customFormat="1" ht="20.100000000000001" customHeight="1" x14ac:dyDescent="0.3">
      <c r="A64" s="42">
        <v>56</v>
      </c>
      <c r="B64" s="43"/>
      <c r="C64" s="43"/>
      <c r="D64" s="70"/>
      <c r="E64" s="42" t="s">
        <v>33</v>
      </c>
      <c r="F64" s="57">
        <v>1940750</v>
      </c>
      <c r="G64" s="68">
        <v>0</v>
      </c>
      <c r="H64" s="68">
        <v>0</v>
      </c>
      <c r="I64" s="68">
        <v>0</v>
      </c>
      <c r="J64" s="40">
        <v>0</v>
      </c>
      <c r="K64" s="41">
        <f t="shared" si="17"/>
        <v>1940750</v>
      </c>
    </row>
    <row r="65" spans="1:11" s="78" customFormat="1" ht="20.100000000000001" customHeight="1" x14ac:dyDescent="0.3">
      <c r="A65" s="37">
        <v>57</v>
      </c>
      <c r="B65" s="43"/>
      <c r="C65" s="43"/>
      <c r="D65" s="45"/>
      <c r="E65" s="42" t="s">
        <v>34</v>
      </c>
      <c r="F65" s="57">
        <f>F63-F64</f>
        <v>0</v>
      </c>
      <c r="G65" s="57">
        <f t="shared" ref="G65:J65" si="23">G63-G64</f>
        <v>0</v>
      </c>
      <c r="H65" s="57">
        <f t="shared" si="23"/>
        <v>0</v>
      </c>
      <c r="I65" s="57">
        <f t="shared" si="23"/>
        <v>0</v>
      </c>
      <c r="J65" s="57">
        <f t="shared" si="23"/>
        <v>0</v>
      </c>
      <c r="K65" s="41">
        <f t="shared" si="17"/>
        <v>0</v>
      </c>
    </row>
    <row r="66" spans="1:11" s="78" customFormat="1" ht="20.100000000000001" customHeight="1" x14ac:dyDescent="0.3">
      <c r="A66" s="42">
        <v>58</v>
      </c>
      <c r="B66" s="43"/>
      <c r="C66" s="43"/>
      <c r="D66" s="43" t="s">
        <v>93</v>
      </c>
      <c r="E66" s="37" t="s">
        <v>32</v>
      </c>
      <c r="F66" s="57">
        <v>2000000</v>
      </c>
      <c r="G66" s="68">
        <v>0</v>
      </c>
      <c r="H66" s="68">
        <v>0</v>
      </c>
      <c r="I66" s="68">
        <v>0</v>
      </c>
      <c r="J66" s="40">
        <v>0</v>
      </c>
      <c r="K66" s="41">
        <f t="shared" si="17"/>
        <v>2000000</v>
      </c>
    </row>
    <row r="67" spans="1:11" s="78" customFormat="1" ht="20.100000000000001" customHeight="1" x14ac:dyDescent="0.3">
      <c r="A67" s="37">
        <v>59</v>
      </c>
      <c r="B67" s="43"/>
      <c r="C67" s="43"/>
      <c r="D67" s="70"/>
      <c r="E67" s="42" t="s">
        <v>33</v>
      </c>
      <c r="F67" s="57">
        <v>2000000</v>
      </c>
      <c r="G67" s="68">
        <v>0</v>
      </c>
      <c r="H67" s="68">
        <v>0</v>
      </c>
      <c r="I67" s="68">
        <v>0</v>
      </c>
      <c r="J67" s="40">
        <v>0</v>
      </c>
      <c r="K67" s="41">
        <f t="shared" si="17"/>
        <v>2000000</v>
      </c>
    </row>
    <row r="68" spans="1:11" s="78" customFormat="1" ht="20.100000000000001" customHeight="1" x14ac:dyDescent="0.3">
      <c r="A68" s="42">
        <v>60</v>
      </c>
      <c r="B68" s="43"/>
      <c r="C68" s="45"/>
      <c r="D68" s="45"/>
      <c r="E68" s="42" t="s">
        <v>34</v>
      </c>
      <c r="F68" s="57">
        <f>F66-F67</f>
        <v>0</v>
      </c>
      <c r="G68" s="57">
        <f t="shared" ref="G68:J68" si="24">G66-G67</f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41">
        <f t="shared" si="17"/>
        <v>0</v>
      </c>
    </row>
    <row r="69" spans="1:11" s="78" customFormat="1" ht="20.100000000000001" customHeight="1" x14ac:dyDescent="0.3">
      <c r="A69" s="37">
        <v>61</v>
      </c>
      <c r="B69" s="43"/>
      <c r="C69" s="66" t="s">
        <v>94</v>
      </c>
      <c r="D69" s="66" t="s">
        <v>95</v>
      </c>
      <c r="E69" s="37" t="s">
        <v>32</v>
      </c>
      <c r="F69" s="57">
        <v>1360000</v>
      </c>
      <c r="G69" s="68">
        <v>0</v>
      </c>
      <c r="H69" s="68">
        <v>0</v>
      </c>
      <c r="I69" s="68">
        <v>0</v>
      </c>
      <c r="J69" s="40">
        <v>0</v>
      </c>
      <c r="K69" s="41">
        <f t="shared" si="17"/>
        <v>1360000</v>
      </c>
    </row>
    <row r="70" spans="1:11" s="78" customFormat="1" ht="20.100000000000001" customHeight="1" x14ac:dyDescent="0.3">
      <c r="A70" s="42">
        <v>62</v>
      </c>
      <c r="B70" s="43"/>
      <c r="C70" s="43"/>
      <c r="D70" s="43"/>
      <c r="E70" s="42" t="s">
        <v>33</v>
      </c>
      <c r="F70" s="57">
        <v>1360000</v>
      </c>
      <c r="G70" s="68">
        <v>0</v>
      </c>
      <c r="H70" s="68">
        <v>0</v>
      </c>
      <c r="I70" s="68">
        <v>0</v>
      </c>
      <c r="J70" s="40">
        <v>0</v>
      </c>
      <c r="K70" s="41">
        <f t="shared" si="17"/>
        <v>1360000</v>
      </c>
    </row>
    <row r="71" spans="1:11" s="78" customFormat="1" ht="20.100000000000001" customHeight="1" x14ac:dyDescent="0.3">
      <c r="A71" s="37">
        <v>63</v>
      </c>
      <c r="B71" s="43"/>
      <c r="C71" s="43"/>
      <c r="D71" s="43"/>
      <c r="E71" s="42" t="s">
        <v>34</v>
      </c>
      <c r="F71" s="57">
        <f>F69-F70</f>
        <v>0</v>
      </c>
      <c r="G71" s="57">
        <f t="shared" ref="G71:J71" si="25">G69-G70</f>
        <v>0</v>
      </c>
      <c r="H71" s="57">
        <f t="shared" si="25"/>
        <v>0</v>
      </c>
      <c r="I71" s="57">
        <f t="shared" si="25"/>
        <v>0</v>
      </c>
      <c r="J71" s="57">
        <f t="shared" si="25"/>
        <v>0</v>
      </c>
      <c r="K71" s="41">
        <f t="shared" si="17"/>
        <v>0</v>
      </c>
    </row>
    <row r="72" spans="1:11" s="78" customFormat="1" ht="34.5" customHeight="1" x14ac:dyDescent="0.3">
      <c r="A72" s="42">
        <v>64</v>
      </c>
      <c r="B72" s="44"/>
      <c r="C72" s="71" t="s">
        <v>96</v>
      </c>
      <c r="D72" s="72" t="s">
        <v>97</v>
      </c>
      <c r="E72" s="37" t="s">
        <v>32</v>
      </c>
      <c r="F72" s="57">
        <v>570000</v>
      </c>
      <c r="G72" s="68">
        <v>0</v>
      </c>
      <c r="H72" s="68">
        <v>0</v>
      </c>
      <c r="I72" s="68">
        <v>0</v>
      </c>
      <c r="J72" s="40">
        <v>0</v>
      </c>
      <c r="K72" s="41">
        <f t="shared" si="17"/>
        <v>570000</v>
      </c>
    </row>
    <row r="73" spans="1:11" s="78" customFormat="1" ht="20.100000000000001" customHeight="1" x14ac:dyDescent="0.3">
      <c r="A73" s="37">
        <v>65</v>
      </c>
      <c r="B73" s="43"/>
      <c r="C73" s="43"/>
      <c r="D73" s="43"/>
      <c r="E73" s="42" t="s">
        <v>33</v>
      </c>
      <c r="F73" s="57">
        <v>570000</v>
      </c>
      <c r="G73" s="68">
        <v>0</v>
      </c>
      <c r="H73" s="68">
        <v>0</v>
      </c>
      <c r="I73" s="68">
        <v>0</v>
      </c>
      <c r="J73" s="40">
        <v>0</v>
      </c>
      <c r="K73" s="41">
        <f t="shared" si="17"/>
        <v>570000</v>
      </c>
    </row>
    <row r="74" spans="1:11" s="78" customFormat="1" ht="20.100000000000001" customHeight="1" x14ac:dyDescent="0.3">
      <c r="A74" s="42">
        <v>66</v>
      </c>
      <c r="B74" s="43"/>
      <c r="C74" s="43"/>
      <c r="D74" s="45"/>
      <c r="E74" s="42" t="s">
        <v>34</v>
      </c>
      <c r="F74" s="57">
        <f>F72-F73</f>
        <v>0</v>
      </c>
      <c r="G74" s="57">
        <f t="shared" ref="G74:J74" si="26">G72-G73</f>
        <v>0</v>
      </c>
      <c r="H74" s="57">
        <f t="shared" si="26"/>
        <v>0</v>
      </c>
      <c r="I74" s="57">
        <f t="shared" si="26"/>
        <v>0</v>
      </c>
      <c r="J74" s="57">
        <f t="shared" si="26"/>
        <v>0</v>
      </c>
      <c r="K74" s="41">
        <f t="shared" si="17"/>
        <v>0</v>
      </c>
    </row>
    <row r="75" spans="1:11" s="78" customFormat="1" ht="20.100000000000001" customHeight="1" x14ac:dyDescent="0.3">
      <c r="A75" s="37">
        <v>67</v>
      </c>
      <c r="B75" s="43"/>
      <c r="C75" s="43"/>
      <c r="D75" s="43" t="s">
        <v>98</v>
      </c>
      <c r="E75" s="37" t="s">
        <v>32</v>
      </c>
      <c r="F75" s="57">
        <v>1965000</v>
      </c>
      <c r="G75" s="68">
        <v>0</v>
      </c>
      <c r="H75" s="68">
        <v>0</v>
      </c>
      <c r="I75" s="68">
        <v>0</v>
      </c>
      <c r="J75" s="40">
        <v>0</v>
      </c>
      <c r="K75" s="41">
        <f t="shared" si="17"/>
        <v>1965000</v>
      </c>
    </row>
    <row r="76" spans="1:11" s="78" customFormat="1" ht="20.100000000000001" customHeight="1" x14ac:dyDescent="0.3">
      <c r="A76" s="42">
        <v>68</v>
      </c>
      <c r="B76" s="43"/>
      <c r="C76" s="43"/>
      <c r="D76" s="70"/>
      <c r="E76" s="42" t="s">
        <v>33</v>
      </c>
      <c r="F76" s="57">
        <v>1965000</v>
      </c>
      <c r="G76" s="68">
        <v>0</v>
      </c>
      <c r="H76" s="68">
        <v>0</v>
      </c>
      <c r="I76" s="68">
        <v>0</v>
      </c>
      <c r="J76" s="40">
        <v>0</v>
      </c>
      <c r="K76" s="41">
        <f t="shared" si="17"/>
        <v>1965000</v>
      </c>
    </row>
    <row r="77" spans="1:11" s="78" customFormat="1" ht="20.100000000000001" customHeight="1" x14ac:dyDescent="0.3">
      <c r="A77" s="37">
        <v>69</v>
      </c>
      <c r="B77" s="43"/>
      <c r="C77" s="43"/>
      <c r="D77" s="45"/>
      <c r="E77" s="42" t="s">
        <v>34</v>
      </c>
      <c r="F77" s="57">
        <f>F75-F76</f>
        <v>0</v>
      </c>
      <c r="G77" s="57">
        <f t="shared" ref="G77:J77" si="27">G75-G76</f>
        <v>0</v>
      </c>
      <c r="H77" s="57">
        <f t="shared" si="27"/>
        <v>0</v>
      </c>
      <c r="I77" s="57">
        <f t="shared" si="27"/>
        <v>0</v>
      </c>
      <c r="J77" s="57">
        <f t="shared" si="27"/>
        <v>0</v>
      </c>
      <c r="K77" s="41">
        <f t="shared" si="17"/>
        <v>0</v>
      </c>
    </row>
    <row r="78" spans="1:11" s="78" customFormat="1" ht="20.100000000000001" customHeight="1" x14ac:dyDescent="0.3">
      <c r="A78" s="42">
        <v>70</v>
      </c>
      <c r="B78" s="43"/>
      <c r="C78" s="43"/>
      <c r="D78" s="66" t="s">
        <v>99</v>
      </c>
      <c r="E78" s="37" t="s">
        <v>32</v>
      </c>
      <c r="F78" s="57">
        <v>8879750</v>
      </c>
      <c r="G78" s="68">
        <v>0</v>
      </c>
      <c r="H78" s="68">
        <v>0</v>
      </c>
      <c r="I78" s="68">
        <v>0</v>
      </c>
      <c r="J78" s="40">
        <v>0</v>
      </c>
      <c r="K78" s="41">
        <f t="shared" si="17"/>
        <v>8879750</v>
      </c>
    </row>
    <row r="79" spans="1:11" s="78" customFormat="1" ht="20.100000000000001" customHeight="1" x14ac:dyDescent="0.3">
      <c r="A79" s="37">
        <v>71</v>
      </c>
      <c r="B79" s="43"/>
      <c r="C79" s="43"/>
      <c r="D79" s="43"/>
      <c r="E79" s="42" t="s">
        <v>33</v>
      </c>
      <c r="F79" s="57">
        <v>8879750</v>
      </c>
      <c r="G79" s="68">
        <v>0</v>
      </c>
      <c r="H79" s="68">
        <v>0</v>
      </c>
      <c r="I79" s="68">
        <v>0</v>
      </c>
      <c r="J79" s="40">
        <v>0</v>
      </c>
      <c r="K79" s="41">
        <f t="shared" si="17"/>
        <v>8879750</v>
      </c>
    </row>
    <row r="80" spans="1:11" s="78" customFormat="1" ht="20.100000000000001" customHeight="1" x14ac:dyDescent="0.3">
      <c r="A80" s="42">
        <v>72</v>
      </c>
      <c r="B80" s="43"/>
      <c r="C80" s="43"/>
      <c r="D80" s="45"/>
      <c r="E80" s="42" t="s">
        <v>34</v>
      </c>
      <c r="F80" s="57">
        <f>F78-F79</f>
        <v>0</v>
      </c>
      <c r="G80" s="57">
        <f t="shared" ref="G80:J80" si="28">G78-G79</f>
        <v>0</v>
      </c>
      <c r="H80" s="57">
        <f t="shared" si="28"/>
        <v>0</v>
      </c>
      <c r="I80" s="57">
        <f t="shared" si="28"/>
        <v>0</v>
      </c>
      <c r="J80" s="57">
        <f t="shared" si="28"/>
        <v>0</v>
      </c>
      <c r="K80" s="41">
        <f t="shared" si="17"/>
        <v>0</v>
      </c>
    </row>
    <row r="81" spans="1:13" s="78" customFormat="1" ht="20.100000000000001" customHeight="1" x14ac:dyDescent="0.3">
      <c r="A81" s="37">
        <v>73</v>
      </c>
      <c r="B81" s="43"/>
      <c r="C81" s="43"/>
      <c r="D81" s="66" t="s">
        <v>100</v>
      </c>
      <c r="E81" s="37" t="s">
        <v>32</v>
      </c>
      <c r="F81" s="57">
        <v>3513000</v>
      </c>
      <c r="G81" s="68">
        <v>0</v>
      </c>
      <c r="H81" s="68">
        <v>0</v>
      </c>
      <c r="I81" s="68">
        <v>0</v>
      </c>
      <c r="J81" s="40">
        <v>0</v>
      </c>
      <c r="K81" s="41">
        <f t="shared" si="17"/>
        <v>3513000</v>
      </c>
    </row>
    <row r="82" spans="1:13" s="78" customFormat="1" ht="20.100000000000001" customHeight="1" x14ac:dyDescent="0.3">
      <c r="A82" s="42">
        <v>74</v>
      </c>
      <c r="B82" s="43"/>
      <c r="C82" s="43"/>
      <c r="D82" s="43"/>
      <c r="E82" s="42" t="s">
        <v>33</v>
      </c>
      <c r="F82" s="57">
        <v>3513000</v>
      </c>
      <c r="G82" s="68">
        <v>0</v>
      </c>
      <c r="H82" s="68">
        <v>0</v>
      </c>
      <c r="I82" s="68">
        <v>0</v>
      </c>
      <c r="J82" s="40">
        <v>0</v>
      </c>
      <c r="K82" s="41">
        <f t="shared" si="17"/>
        <v>3513000</v>
      </c>
    </row>
    <row r="83" spans="1:13" s="78" customFormat="1" ht="20.100000000000001" customHeight="1" x14ac:dyDescent="0.3">
      <c r="A83" s="37">
        <v>75</v>
      </c>
      <c r="B83" s="43"/>
      <c r="C83" s="43"/>
      <c r="D83" s="43"/>
      <c r="E83" s="42" t="s">
        <v>34</v>
      </c>
      <c r="F83" s="57">
        <f>F81-F82</f>
        <v>0</v>
      </c>
      <c r="G83" s="57">
        <f t="shared" ref="G83:J83" si="29">G81-G82</f>
        <v>0</v>
      </c>
      <c r="H83" s="57">
        <f t="shared" si="29"/>
        <v>0</v>
      </c>
      <c r="I83" s="57">
        <f t="shared" si="29"/>
        <v>0</v>
      </c>
      <c r="J83" s="57">
        <f t="shared" si="29"/>
        <v>0</v>
      </c>
      <c r="K83" s="41">
        <f t="shared" si="17"/>
        <v>0</v>
      </c>
    </row>
    <row r="84" spans="1:13" s="78" customFormat="1" ht="20.100000000000001" customHeight="1" x14ac:dyDescent="0.3">
      <c r="A84" s="42">
        <v>76</v>
      </c>
      <c r="B84" s="66" t="s">
        <v>23</v>
      </c>
      <c r="C84" s="66" t="s">
        <v>101</v>
      </c>
      <c r="D84" s="66" t="s">
        <v>102</v>
      </c>
      <c r="E84" s="37" t="s">
        <v>32</v>
      </c>
      <c r="F84" s="57">
        <v>180947756</v>
      </c>
      <c r="G84" s="68">
        <v>0</v>
      </c>
      <c r="H84" s="68">
        <v>0</v>
      </c>
      <c r="I84" s="57">
        <f>I46-I47</f>
        <v>0</v>
      </c>
      <c r="J84" s="40">
        <v>0</v>
      </c>
      <c r="K84" s="41">
        <f t="shared" si="0"/>
        <v>180947756</v>
      </c>
    </row>
    <row r="85" spans="1:13" s="78" customFormat="1" ht="20.100000000000001" customHeight="1" x14ac:dyDescent="0.3">
      <c r="A85" s="37">
        <v>77</v>
      </c>
      <c r="B85" s="43"/>
      <c r="C85" s="43"/>
      <c r="D85" s="43"/>
      <c r="E85" s="42" t="s">
        <v>33</v>
      </c>
      <c r="F85" s="57">
        <v>167460602</v>
      </c>
      <c r="G85" s="68">
        <v>0</v>
      </c>
      <c r="H85" s="68">
        <v>0</v>
      </c>
      <c r="I85" s="57">
        <f>I47-I84</f>
        <v>0</v>
      </c>
      <c r="J85" s="40">
        <v>0</v>
      </c>
      <c r="K85" s="41">
        <f t="shared" si="0"/>
        <v>167460602</v>
      </c>
      <c r="L85" s="79"/>
    </row>
    <row r="86" spans="1:13" s="78" customFormat="1" ht="20.100000000000001" customHeight="1" x14ac:dyDescent="0.3">
      <c r="A86" s="42">
        <v>78</v>
      </c>
      <c r="B86" s="43"/>
      <c r="C86" s="43"/>
      <c r="D86" s="45"/>
      <c r="E86" s="42" t="s">
        <v>34</v>
      </c>
      <c r="F86" s="57">
        <f>F84-F85</f>
        <v>13487154</v>
      </c>
      <c r="G86" s="57">
        <f t="shared" ref="G86:J86" si="30">G84-G85</f>
        <v>0</v>
      </c>
      <c r="H86" s="57">
        <f t="shared" si="30"/>
        <v>0</v>
      </c>
      <c r="I86" s="57">
        <f t="shared" si="30"/>
        <v>0</v>
      </c>
      <c r="J86" s="57">
        <f t="shared" si="30"/>
        <v>0</v>
      </c>
      <c r="K86" s="41">
        <f t="shared" si="0"/>
        <v>13487154</v>
      </c>
      <c r="M86" s="80"/>
    </row>
    <row r="87" spans="1:13" s="78" customFormat="1" ht="20.100000000000001" customHeight="1" x14ac:dyDescent="0.3">
      <c r="A87" s="37">
        <v>79</v>
      </c>
      <c r="B87" s="43"/>
      <c r="C87" s="43"/>
      <c r="D87" s="66" t="s">
        <v>103</v>
      </c>
      <c r="E87" s="37" t="s">
        <v>32</v>
      </c>
      <c r="F87" s="57">
        <v>23661244</v>
      </c>
      <c r="G87" s="68">
        <v>0</v>
      </c>
      <c r="H87" s="68">
        <v>0</v>
      </c>
      <c r="I87" s="68">
        <v>0</v>
      </c>
      <c r="J87" s="40">
        <v>0</v>
      </c>
      <c r="K87" s="41">
        <f t="shared" si="0"/>
        <v>23661244</v>
      </c>
      <c r="M87" s="80"/>
    </row>
    <row r="88" spans="1:13" s="78" customFormat="1" ht="20.100000000000001" customHeight="1" x14ac:dyDescent="0.3">
      <c r="A88" s="42">
        <v>80</v>
      </c>
      <c r="B88" s="43"/>
      <c r="C88" s="43"/>
      <c r="D88" s="43"/>
      <c r="E88" s="42" t="s">
        <v>33</v>
      </c>
      <c r="F88" s="57">
        <v>23661244</v>
      </c>
      <c r="G88" s="68">
        <v>0</v>
      </c>
      <c r="H88" s="68">
        <v>0</v>
      </c>
      <c r="I88" s="68">
        <v>0</v>
      </c>
      <c r="J88" s="40">
        <v>0</v>
      </c>
      <c r="K88" s="41">
        <f t="shared" si="0"/>
        <v>23661244</v>
      </c>
      <c r="M88" s="80"/>
    </row>
    <row r="89" spans="1:13" s="78" customFormat="1" ht="20.100000000000001" customHeight="1" x14ac:dyDescent="0.3">
      <c r="A89" s="37">
        <v>81</v>
      </c>
      <c r="B89" s="43"/>
      <c r="C89" s="43"/>
      <c r="D89" s="45"/>
      <c r="E89" s="42" t="s">
        <v>34</v>
      </c>
      <c r="F89" s="57">
        <f>F87-F88</f>
        <v>0</v>
      </c>
      <c r="G89" s="57">
        <f t="shared" ref="G89:J89" si="31">G87-G88</f>
        <v>0</v>
      </c>
      <c r="H89" s="57">
        <f t="shared" si="31"/>
        <v>0</v>
      </c>
      <c r="I89" s="57">
        <f t="shared" si="31"/>
        <v>0</v>
      </c>
      <c r="J89" s="57">
        <f t="shared" si="31"/>
        <v>0</v>
      </c>
      <c r="K89" s="41">
        <f t="shared" si="0"/>
        <v>0</v>
      </c>
      <c r="M89" s="79"/>
    </row>
    <row r="90" spans="1:13" s="78" customFormat="1" ht="20.100000000000001" customHeight="1" x14ac:dyDescent="0.3">
      <c r="A90" s="42">
        <v>82</v>
      </c>
      <c r="B90" s="43"/>
      <c r="C90" s="43"/>
      <c r="D90" s="66" t="s">
        <v>104</v>
      </c>
      <c r="E90" s="37" t="s">
        <v>32</v>
      </c>
      <c r="F90" s="57">
        <v>2351000</v>
      </c>
      <c r="G90" s="68">
        <v>0</v>
      </c>
      <c r="H90" s="68">
        <v>0</v>
      </c>
      <c r="I90" s="68">
        <v>0</v>
      </c>
      <c r="J90" s="40">
        <v>0</v>
      </c>
      <c r="K90" s="41">
        <f t="shared" si="0"/>
        <v>2351000</v>
      </c>
      <c r="L90" s="79"/>
      <c r="M90" s="80"/>
    </row>
    <row r="91" spans="1:13" s="78" customFormat="1" ht="20.100000000000001" customHeight="1" x14ac:dyDescent="0.3">
      <c r="A91" s="37">
        <v>83</v>
      </c>
      <c r="B91" s="43"/>
      <c r="C91" s="43"/>
      <c r="D91" s="43"/>
      <c r="E91" s="42" t="s">
        <v>33</v>
      </c>
      <c r="F91" s="57">
        <v>2351000</v>
      </c>
      <c r="G91" s="68">
        <v>0</v>
      </c>
      <c r="H91" s="68">
        <v>0</v>
      </c>
      <c r="I91" s="68">
        <v>0</v>
      </c>
      <c r="J91" s="40">
        <v>0</v>
      </c>
      <c r="K91" s="41">
        <f t="shared" si="0"/>
        <v>2351000</v>
      </c>
      <c r="M91" s="80"/>
    </row>
    <row r="92" spans="1:13" s="78" customFormat="1" ht="20.100000000000001" customHeight="1" x14ac:dyDescent="0.3">
      <c r="A92" s="42">
        <v>84</v>
      </c>
      <c r="B92" s="43"/>
      <c r="C92" s="43"/>
      <c r="D92" s="45"/>
      <c r="E92" s="42" t="s">
        <v>34</v>
      </c>
      <c r="F92" s="57">
        <f>F90-F91</f>
        <v>0</v>
      </c>
      <c r="G92" s="57">
        <f t="shared" ref="G92:J92" si="32">G90-G91</f>
        <v>0</v>
      </c>
      <c r="H92" s="57">
        <f t="shared" si="32"/>
        <v>0</v>
      </c>
      <c r="I92" s="57">
        <f t="shared" si="32"/>
        <v>0</v>
      </c>
      <c r="J92" s="57">
        <f t="shared" si="32"/>
        <v>0</v>
      </c>
      <c r="K92" s="41">
        <f t="shared" si="0"/>
        <v>0</v>
      </c>
      <c r="M92" s="80"/>
    </row>
    <row r="93" spans="1:13" s="78" customFormat="1" ht="20.100000000000001" customHeight="1" x14ac:dyDescent="0.3">
      <c r="A93" s="37">
        <v>85</v>
      </c>
      <c r="B93" s="43"/>
      <c r="C93" s="43"/>
      <c r="D93" s="66" t="s">
        <v>105</v>
      </c>
      <c r="E93" s="37" t="s">
        <v>32</v>
      </c>
      <c r="F93" s="57">
        <v>0</v>
      </c>
      <c r="G93" s="68">
        <v>0</v>
      </c>
      <c r="H93" s="68">
        <v>0</v>
      </c>
      <c r="I93" s="68">
        <v>0</v>
      </c>
      <c r="J93" s="40">
        <v>0</v>
      </c>
      <c r="K93" s="41">
        <f t="shared" si="0"/>
        <v>0</v>
      </c>
      <c r="M93" s="80"/>
    </row>
    <row r="94" spans="1:13" s="78" customFormat="1" ht="20.100000000000001" customHeight="1" x14ac:dyDescent="0.3">
      <c r="A94" s="42">
        <v>86</v>
      </c>
      <c r="B94" s="43"/>
      <c r="C94" s="43"/>
      <c r="D94" s="43"/>
      <c r="E94" s="42" t="s">
        <v>33</v>
      </c>
      <c r="F94" s="57">
        <v>41792</v>
      </c>
      <c r="G94" s="68">
        <v>0</v>
      </c>
      <c r="H94" s="68">
        <v>0</v>
      </c>
      <c r="I94" s="68">
        <v>0</v>
      </c>
      <c r="J94" s="40">
        <v>0</v>
      </c>
      <c r="K94" s="41">
        <f t="shared" si="0"/>
        <v>41792</v>
      </c>
      <c r="M94" s="79"/>
    </row>
    <row r="95" spans="1:13" s="78" customFormat="1" ht="20.100000000000001" customHeight="1" x14ac:dyDescent="0.3">
      <c r="A95" s="37">
        <v>87</v>
      </c>
      <c r="B95" s="43"/>
      <c r="C95" s="43"/>
      <c r="D95" s="43"/>
      <c r="E95" s="42" t="s">
        <v>34</v>
      </c>
      <c r="F95" s="57">
        <f>F93-F94</f>
        <v>-41792</v>
      </c>
      <c r="G95" s="57">
        <f t="shared" ref="G95:J95" si="33">G93-G94</f>
        <v>0</v>
      </c>
      <c r="H95" s="57">
        <f t="shared" si="33"/>
        <v>0</v>
      </c>
      <c r="I95" s="57">
        <f t="shared" si="33"/>
        <v>0</v>
      </c>
      <c r="J95" s="57">
        <f t="shared" si="33"/>
        <v>0</v>
      </c>
      <c r="K95" s="41">
        <f t="shared" si="0"/>
        <v>-41792</v>
      </c>
    </row>
    <row r="96" spans="1:13" s="78" customFormat="1" ht="20.100000000000001" customHeight="1" x14ac:dyDescent="0.3">
      <c r="A96" s="42">
        <v>88</v>
      </c>
      <c r="B96" s="43"/>
      <c r="C96" s="66" t="s">
        <v>106</v>
      </c>
      <c r="D96" s="66" t="s">
        <v>107</v>
      </c>
      <c r="E96" s="37" t="s">
        <v>32</v>
      </c>
      <c r="F96" s="57">
        <v>61367510</v>
      </c>
      <c r="G96" s="68">
        <v>0</v>
      </c>
      <c r="H96" s="68">
        <v>0</v>
      </c>
      <c r="I96" s="68">
        <v>0</v>
      </c>
      <c r="J96" s="40">
        <v>0</v>
      </c>
      <c r="K96" s="41">
        <f t="shared" si="0"/>
        <v>61367510</v>
      </c>
      <c r="L96" s="79"/>
    </row>
    <row r="97" spans="1:12" s="78" customFormat="1" ht="20.100000000000001" customHeight="1" x14ac:dyDescent="0.3">
      <c r="A97" s="37">
        <v>89</v>
      </c>
      <c r="B97" s="43"/>
      <c r="C97" s="43"/>
      <c r="D97" s="43"/>
      <c r="E97" s="42" t="s">
        <v>33</v>
      </c>
      <c r="F97" s="57">
        <v>61367510</v>
      </c>
      <c r="G97" s="68">
        <v>0</v>
      </c>
      <c r="H97" s="68">
        <v>0</v>
      </c>
      <c r="I97" s="68">
        <v>0</v>
      </c>
      <c r="J97" s="40">
        <v>0</v>
      </c>
      <c r="K97" s="41">
        <f t="shared" si="0"/>
        <v>61367510</v>
      </c>
      <c r="L97" s="79"/>
    </row>
    <row r="98" spans="1:12" s="78" customFormat="1" ht="20.100000000000001" customHeight="1" x14ac:dyDescent="0.3">
      <c r="A98" s="42">
        <v>90</v>
      </c>
      <c r="B98" s="43"/>
      <c r="C98" s="43"/>
      <c r="D98" s="45"/>
      <c r="E98" s="42" t="s">
        <v>34</v>
      </c>
      <c r="F98" s="57">
        <f>F96-F97</f>
        <v>0</v>
      </c>
      <c r="G98" s="57">
        <f t="shared" ref="G98:J98" si="34">G96-G97</f>
        <v>0</v>
      </c>
      <c r="H98" s="57">
        <f t="shared" si="34"/>
        <v>0</v>
      </c>
      <c r="I98" s="57">
        <f t="shared" si="34"/>
        <v>0</v>
      </c>
      <c r="J98" s="57">
        <f t="shared" si="34"/>
        <v>0</v>
      </c>
      <c r="K98" s="41">
        <f t="shared" si="0"/>
        <v>0</v>
      </c>
    </row>
    <row r="99" spans="1:12" s="78" customFormat="1" ht="20.100000000000001" customHeight="1" x14ac:dyDescent="0.3">
      <c r="A99" s="37">
        <v>91</v>
      </c>
      <c r="B99" s="43"/>
      <c r="C99" s="43"/>
      <c r="D99" s="66" t="s">
        <v>108</v>
      </c>
      <c r="E99" s="37" t="s">
        <v>32</v>
      </c>
      <c r="F99" s="57">
        <v>3472490</v>
      </c>
      <c r="G99" s="68">
        <v>0</v>
      </c>
      <c r="H99" s="68">
        <v>0</v>
      </c>
      <c r="I99" s="68">
        <v>0</v>
      </c>
      <c r="J99" s="40">
        <v>0</v>
      </c>
      <c r="K99" s="41">
        <f t="shared" si="0"/>
        <v>3472490</v>
      </c>
    </row>
    <row r="100" spans="1:12" s="78" customFormat="1" ht="20.100000000000001" customHeight="1" x14ac:dyDescent="0.3">
      <c r="A100" s="42">
        <v>92</v>
      </c>
      <c r="B100" s="43"/>
      <c r="C100" s="43"/>
      <c r="D100" s="43"/>
      <c r="E100" s="42" t="s">
        <v>33</v>
      </c>
      <c r="F100" s="57">
        <v>3472490</v>
      </c>
      <c r="G100" s="68">
        <v>0</v>
      </c>
      <c r="H100" s="68">
        <v>0</v>
      </c>
      <c r="I100" s="68">
        <v>0</v>
      </c>
      <c r="J100" s="40">
        <v>0</v>
      </c>
      <c r="K100" s="41">
        <f t="shared" si="0"/>
        <v>3472490</v>
      </c>
    </row>
    <row r="101" spans="1:12" s="78" customFormat="1" ht="20.100000000000001" customHeight="1" x14ac:dyDescent="0.3">
      <c r="A101" s="37">
        <v>93</v>
      </c>
      <c r="B101" s="43"/>
      <c r="C101" s="43"/>
      <c r="D101" s="45"/>
      <c r="E101" s="42" t="s">
        <v>34</v>
      </c>
      <c r="F101" s="57">
        <f>F99-F100</f>
        <v>0</v>
      </c>
      <c r="G101" s="57">
        <f t="shared" ref="G101:J101" si="35">G99-G100</f>
        <v>0</v>
      </c>
      <c r="H101" s="57">
        <f t="shared" si="35"/>
        <v>0</v>
      </c>
      <c r="I101" s="57">
        <f t="shared" si="35"/>
        <v>0</v>
      </c>
      <c r="J101" s="57">
        <f t="shared" si="35"/>
        <v>0</v>
      </c>
      <c r="K101" s="41">
        <f t="shared" si="0"/>
        <v>0</v>
      </c>
    </row>
    <row r="102" spans="1:12" s="78" customFormat="1" ht="20.100000000000001" customHeight="1" x14ac:dyDescent="0.3">
      <c r="A102" s="42">
        <v>94</v>
      </c>
      <c r="B102" s="43"/>
      <c r="C102" s="43"/>
      <c r="D102" s="43" t="s">
        <v>109</v>
      </c>
      <c r="E102" s="37" t="s">
        <v>32</v>
      </c>
      <c r="F102" s="57">
        <v>800000</v>
      </c>
      <c r="G102" s="68">
        <v>0</v>
      </c>
      <c r="H102" s="68">
        <v>0</v>
      </c>
      <c r="I102" s="68">
        <v>0</v>
      </c>
      <c r="J102" s="40">
        <v>0</v>
      </c>
      <c r="K102" s="41">
        <f t="shared" si="0"/>
        <v>800000</v>
      </c>
    </row>
    <row r="103" spans="1:12" s="78" customFormat="1" ht="20.100000000000001" customHeight="1" x14ac:dyDescent="0.3">
      <c r="A103" s="37">
        <v>95</v>
      </c>
      <c r="B103" s="43"/>
      <c r="C103" s="43"/>
      <c r="D103" s="70"/>
      <c r="E103" s="42" t="s">
        <v>33</v>
      </c>
      <c r="F103" s="57">
        <v>800000</v>
      </c>
      <c r="G103" s="68">
        <v>0</v>
      </c>
      <c r="H103" s="68">
        <v>0</v>
      </c>
      <c r="I103" s="68">
        <v>0</v>
      </c>
      <c r="J103" s="40">
        <v>0</v>
      </c>
      <c r="K103" s="41">
        <f t="shared" si="0"/>
        <v>800000</v>
      </c>
    </row>
    <row r="104" spans="1:12" s="78" customFormat="1" ht="20.100000000000001" customHeight="1" x14ac:dyDescent="0.3">
      <c r="A104" s="42">
        <v>96</v>
      </c>
      <c r="B104" s="43"/>
      <c r="C104" s="43"/>
      <c r="D104" s="45"/>
      <c r="E104" s="42" t="s">
        <v>34</v>
      </c>
      <c r="F104" s="57">
        <f>F102-F103</f>
        <v>0</v>
      </c>
      <c r="G104" s="57">
        <f t="shared" ref="G104:J104" si="36">G102-G103</f>
        <v>0</v>
      </c>
      <c r="H104" s="57">
        <f t="shared" si="36"/>
        <v>0</v>
      </c>
      <c r="I104" s="57">
        <f t="shared" si="36"/>
        <v>0</v>
      </c>
      <c r="J104" s="57">
        <f t="shared" si="36"/>
        <v>0</v>
      </c>
      <c r="K104" s="41">
        <f t="shared" si="0"/>
        <v>0</v>
      </c>
    </row>
    <row r="105" spans="1:12" s="78" customFormat="1" ht="20.100000000000001" customHeight="1" x14ac:dyDescent="0.3">
      <c r="A105" s="37">
        <v>97</v>
      </c>
      <c r="B105" s="43"/>
      <c r="C105" s="43"/>
      <c r="D105" s="66" t="s">
        <v>110</v>
      </c>
      <c r="E105" s="37" t="s">
        <v>32</v>
      </c>
      <c r="F105" s="57">
        <v>0</v>
      </c>
      <c r="G105" s="68">
        <v>0</v>
      </c>
      <c r="H105" s="68">
        <v>0</v>
      </c>
      <c r="I105" s="68">
        <v>0</v>
      </c>
      <c r="J105" s="40">
        <v>0</v>
      </c>
      <c r="K105" s="41">
        <f t="shared" si="0"/>
        <v>0</v>
      </c>
    </row>
    <row r="106" spans="1:12" s="78" customFormat="1" ht="20.100000000000001" customHeight="1" x14ac:dyDescent="0.3">
      <c r="A106" s="42">
        <v>98</v>
      </c>
      <c r="B106" s="43"/>
      <c r="C106" s="43"/>
      <c r="D106" s="43"/>
      <c r="E106" s="42" t="s">
        <v>33</v>
      </c>
      <c r="F106" s="57">
        <v>14205</v>
      </c>
      <c r="G106" s="68">
        <v>0</v>
      </c>
      <c r="H106" s="68">
        <v>0</v>
      </c>
      <c r="I106" s="68">
        <v>0</v>
      </c>
      <c r="J106" s="40">
        <v>0</v>
      </c>
      <c r="K106" s="41">
        <f t="shared" si="0"/>
        <v>14205</v>
      </c>
    </row>
    <row r="107" spans="1:12" s="78" customFormat="1" ht="20.100000000000001" customHeight="1" x14ac:dyDescent="0.3">
      <c r="A107" s="37">
        <v>99</v>
      </c>
      <c r="B107" s="43"/>
      <c r="C107" s="45"/>
      <c r="D107" s="45"/>
      <c r="E107" s="42" t="s">
        <v>34</v>
      </c>
      <c r="F107" s="57">
        <f>F105-F106</f>
        <v>-14205</v>
      </c>
      <c r="G107" s="57">
        <f t="shared" ref="G107:J107" si="37">G105-G106</f>
        <v>0</v>
      </c>
      <c r="H107" s="57">
        <f t="shared" si="37"/>
        <v>0</v>
      </c>
      <c r="I107" s="57">
        <f t="shared" si="37"/>
        <v>0</v>
      </c>
      <c r="J107" s="57">
        <f t="shared" si="37"/>
        <v>0</v>
      </c>
      <c r="K107" s="41">
        <f t="shared" si="0"/>
        <v>-14205</v>
      </c>
    </row>
    <row r="108" spans="1:12" s="78" customFormat="1" ht="31.5" customHeight="1" x14ac:dyDescent="0.3">
      <c r="A108" s="42">
        <v>100</v>
      </c>
      <c r="B108" s="43"/>
      <c r="C108" s="66" t="s">
        <v>111</v>
      </c>
      <c r="D108" s="66" t="s">
        <v>112</v>
      </c>
      <c r="E108" s="37" t="s">
        <v>32</v>
      </c>
      <c r="F108" s="57">
        <v>51251720</v>
      </c>
      <c r="G108" s="68">
        <v>0</v>
      </c>
      <c r="H108" s="68">
        <v>0</v>
      </c>
      <c r="I108" s="68">
        <v>0</v>
      </c>
      <c r="J108" s="40">
        <v>0</v>
      </c>
      <c r="K108" s="41">
        <f t="shared" si="0"/>
        <v>51251720</v>
      </c>
      <c r="L108" s="79"/>
    </row>
    <row r="109" spans="1:12" s="78" customFormat="1" ht="20.100000000000001" customHeight="1" x14ac:dyDescent="0.3">
      <c r="A109" s="37">
        <v>101</v>
      </c>
      <c r="B109" s="43"/>
      <c r="C109" s="43"/>
      <c r="D109" s="43"/>
      <c r="E109" s="42" t="s">
        <v>33</v>
      </c>
      <c r="F109" s="57">
        <v>51251720</v>
      </c>
      <c r="G109" s="68">
        <v>0</v>
      </c>
      <c r="H109" s="68">
        <v>0</v>
      </c>
      <c r="I109" s="68">
        <v>0</v>
      </c>
      <c r="J109" s="40">
        <v>0</v>
      </c>
      <c r="K109" s="41">
        <f t="shared" si="0"/>
        <v>51251720</v>
      </c>
      <c r="L109" s="79"/>
    </row>
    <row r="110" spans="1:12" s="78" customFormat="1" ht="20.100000000000001" customHeight="1" x14ac:dyDescent="0.3">
      <c r="A110" s="42">
        <v>102</v>
      </c>
      <c r="B110" s="43"/>
      <c r="C110" s="43"/>
      <c r="D110" s="45"/>
      <c r="E110" s="42" t="s">
        <v>34</v>
      </c>
      <c r="F110" s="57">
        <f>F108-F109</f>
        <v>0</v>
      </c>
      <c r="G110" s="57">
        <f t="shared" ref="G110:J110" si="38">G108-G109</f>
        <v>0</v>
      </c>
      <c r="H110" s="57">
        <f t="shared" si="38"/>
        <v>0</v>
      </c>
      <c r="I110" s="57">
        <f t="shared" si="38"/>
        <v>0</v>
      </c>
      <c r="J110" s="57">
        <f t="shared" si="38"/>
        <v>0</v>
      </c>
      <c r="K110" s="41">
        <f>SUM(K108-K109)</f>
        <v>0</v>
      </c>
      <c r="L110" s="79"/>
    </row>
    <row r="111" spans="1:12" s="78" customFormat="1" ht="20.100000000000001" customHeight="1" x14ac:dyDescent="0.3">
      <c r="A111" s="37">
        <v>103</v>
      </c>
      <c r="B111" s="43"/>
      <c r="C111" s="43"/>
      <c r="D111" s="66" t="s">
        <v>113</v>
      </c>
      <c r="E111" s="37" t="s">
        <v>32</v>
      </c>
      <c r="F111" s="57">
        <v>3766280</v>
      </c>
      <c r="G111" s="68">
        <v>0</v>
      </c>
      <c r="H111" s="68">
        <v>0</v>
      </c>
      <c r="I111" s="68">
        <v>0</v>
      </c>
      <c r="J111" s="40">
        <v>0</v>
      </c>
      <c r="K111" s="41">
        <f t="shared" ref="K111:K113" si="39">SUM(F111:J111)</f>
        <v>3766280</v>
      </c>
    </row>
    <row r="112" spans="1:12" s="78" customFormat="1" ht="20.100000000000001" customHeight="1" x14ac:dyDescent="0.3">
      <c r="A112" s="42">
        <v>104</v>
      </c>
      <c r="B112" s="43"/>
      <c r="C112" s="43"/>
      <c r="D112" s="43"/>
      <c r="E112" s="42" t="s">
        <v>33</v>
      </c>
      <c r="F112" s="57">
        <v>3766280</v>
      </c>
      <c r="G112" s="68">
        <v>0</v>
      </c>
      <c r="H112" s="68">
        <v>0</v>
      </c>
      <c r="I112" s="68">
        <v>0</v>
      </c>
      <c r="J112" s="40">
        <v>0</v>
      </c>
      <c r="K112" s="41">
        <f t="shared" si="39"/>
        <v>3766280</v>
      </c>
    </row>
    <row r="113" spans="1:12" s="78" customFormat="1" ht="20.100000000000001" customHeight="1" x14ac:dyDescent="0.3">
      <c r="A113" s="37">
        <v>105</v>
      </c>
      <c r="B113" s="43"/>
      <c r="C113" s="43"/>
      <c r="D113" s="45"/>
      <c r="E113" s="42" t="s">
        <v>34</v>
      </c>
      <c r="F113" s="57">
        <f>F111-F112</f>
        <v>0</v>
      </c>
      <c r="G113" s="57">
        <f t="shared" ref="G113:J113" si="40">G111-G112</f>
        <v>0</v>
      </c>
      <c r="H113" s="57">
        <f t="shared" si="40"/>
        <v>0</v>
      </c>
      <c r="I113" s="57">
        <f t="shared" si="40"/>
        <v>0</v>
      </c>
      <c r="J113" s="57">
        <f t="shared" si="40"/>
        <v>0</v>
      </c>
      <c r="K113" s="41">
        <f t="shared" si="39"/>
        <v>0</v>
      </c>
    </row>
    <row r="114" spans="1:12" s="78" customFormat="1" ht="20.100000000000001" customHeight="1" x14ac:dyDescent="0.3">
      <c r="A114" s="42">
        <v>106</v>
      </c>
      <c r="B114" s="43"/>
      <c r="C114" s="43"/>
      <c r="D114" s="66" t="s">
        <v>114</v>
      </c>
      <c r="E114" s="37" t="s">
        <v>32</v>
      </c>
      <c r="F114" s="57">
        <v>0</v>
      </c>
      <c r="G114" s="68">
        <v>0</v>
      </c>
      <c r="H114" s="68">
        <v>0</v>
      </c>
      <c r="I114" s="68">
        <v>0</v>
      </c>
      <c r="J114" s="40">
        <v>0</v>
      </c>
      <c r="K114" s="41">
        <f t="shared" si="0"/>
        <v>0</v>
      </c>
    </row>
    <row r="115" spans="1:12" s="78" customFormat="1" ht="20.100000000000001" customHeight="1" x14ac:dyDescent="0.3">
      <c r="A115" s="37">
        <v>107</v>
      </c>
      <c r="B115" s="43"/>
      <c r="C115" s="43"/>
      <c r="D115" s="43"/>
      <c r="E115" s="42" t="s">
        <v>33</v>
      </c>
      <c r="F115" s="57">
        <v>4109375</v>
      </c>
      <c r="G115" s="68">
        <v>0</v>
      </c>
      <c r="H115" s="68">
        <v>0</v>
      </c>
      <c r="I115" s="68">
        <v>0</v>
      </c>
      <c r="J115" s="40">
        <v>0</v>
      </c>
      <c r="K115" s="41">
        <f t="shared" si="0"/>
        <v>4109375</v>
      </c>
    </row>
    <row r="116" spans="1:12" s="78" customFormat="1" ht="20.100000000000001" customHeight="1" x14ac:dyDescent="0.3">
      <c r="A116" s="42">
        <v>108</v>
      </c>
      <c r="B116" s="43"/>
      <c r="C116" s="45"/>
      <c r="D116" s="45"/>
      <c r="E116" s="42" t="s">
        <v>34</v>
      </c>
      <c r="F116" s="57">
        <f>F114-F115</f>
        <v>-4109375</v>
      </c>
      <c r="G116" s="57">
        <f t="shared" ref="G116:J116" si="41">G114-G115</f>
        <v>0</v>
      </c>
      <c r="H116" s="57">
        <f t="shared" si="41"/>
        <v>0</v>
      </c>
      <c r="I116" s="57">
        <f t="shared" si="41"/>
        <v>0</v>
      </c>
      <c r="J116" s="57">
        <f t="shared" si="41"/>
        <v>0</v>
      </c>
      <c r="K116" s="41">
        <f t="shared" si="0"/>
        <v>-4109375</v>
      </c>
    </row>
    <row r="117" spans="1:12" s="78" customFormat="1" ht="20.100000000000001" customHeight="1" x14ac:dyDescent="0.3">
      <c r="A117" s="37">
        <v>109</v>
      </c>
      <c r="B117" s="43"/>
      <c r="C117" s="66" t="s">
        <v>115</v>
      </c>
      <c r="D117" s="66" t="s">
        <v>116</v>
      </c>
      <c r="E117" s="37" t="s">
        <v>32</v>
      </c>
      <c r="F117" s="57">
        <v>30500000</v>
      </c>
      <c r="G117" s="68">
        <v>0</v>
      </c>
      <c r="H117" s="68">
        <v>0</v>
      </c>
      <c r="I117" s="68">
        <v>0</v>
      </c>
      <c r="J117" s="40">
        <v>0</v>
      </c>
      <c r="K117" s="41">
        <f t="shared" si="0"/>
        <v>30500000</v>
      </c>
    </row>
    <row r="118" spans="1:12" s="78" customFormat="1" ht="20.100000000000001" customHeight="1" x14ac:dyDescent="0.3">
      <c r="A118" s="42">
        <v>110</v>
      </c>
      <c r="B118" s="43"/>
      <c r="C118" s="43"/>
      <c r="D118" s="43"/>
      <c r="E118" s="42" t="s">
        <v>33</v>
      </c>
      <c r="F118" s="57">
        <v>30500000</v>
      </c>
      <c r="G118" s="68">
        <v>0</v>
      </c>
      <c r="H118" s="68">
        <v>0</v>
      </c>
      <c r="I118" s="68">
        <v>0</v>
      </c>
      <c r="J118" s="40">
        <v>0</v>
      </c>
      <c r="K118" s="41">
        <f t="shared" si="0"/>
        <v>30500000</v>
      </c>
      <c r="L118" s="79"/>
    </row>
    <row r="119" spans="1:12" s="78" customFormat="1" ht="20.100000000000001" customHeight="1" x14ac:dyDescent="0.3">
      <c r="A119" s="37">
        <v>111</v>
      </c>
      <c r="B119" s="43"/>
      <c r="C119" s="43"/>
      <c r="D119" s="45"/>
      <c r="E119" s="42" t="s">
        <v>34</v>
      </c>
      <c r="F119" s="57">
        <f>F117-F118</f>
        <v>0</v>
      </c>
      <c r="G119" s="57">
        <f t="shared" ref="G119:J119" si="42">G117-G118</f>
        <v>0</v>
      </c>
      <c r="H119" s="57">
        <f t="shared" si="42"/>
        <v>0</v>
      </c>
      <c r="I119" s="57">
        <f t="shared" si="42"/>
        <v>0</v>
      </c>
      <c r="J119" s="57">
        <f t="shared" si="42"/>
        <v>0</v>
      </c>
      <c r="K119" s="41">
        <f t="shared" si="0"/>
        <v>0</v>
      </c>
    </row>
    <row r="120" spans="1:12" s="78" customFormat="1" ht="20.100000000000001" customHeight="1" x14ac:dyDescent="0.3">
      <c r="A120" s="42">
        <v>112</v>
      </c>
      <c r="B120" s="43"/>
      <c r="C120" s="43"/>
      <c r="D120" s="66" t="s">
        <v>117</v>
      </c>
      <c r="E120" s="37" t="s">
        <v>32</v>
      </c>
      <c r="F120" s="57">
        <v>0</v>
      </c>
      <c r="G120" s="68">
        <v>0</v>
      </c>
      <c r="H120" s="68">
        <v>0</v>
      </c>
      <c r="I120" s="68">
        <v>0</v>
      </c>
      <c r="J120" s="40">
        <v>0</v>
      </c>
      <c r="K120" s="41">
        <f t="shared" si="0"/>
        <v>0</v>
      </c>
    </row>
    <row r="121" spans="1:12" s="78" customFormat="1" ht="20.100000000000001" customHeight="1" x14ac:dyDescent="0.3">
      <c r="A121" s="37">
        <v>113</v>
      </c>
      <c r="B121" s="43"/>
      <c r="C121" s="43"/>
      <c r="D121" s="43"/>
      <c r="E121" s="42" t="s">
        <v>33</v>
      </c>
      <c r="F121" s="57">
        <v>91230</v>
      </c>
      <c r="G121" s="68">
        <v>0</v>
      </c>
      <c r="H121" s="68">
        <v>0</v>
      </c>
      <c r="I121" s="68">
        <v>0</v>
      </c>
      <c r="J121" s="40">
        <v>0</v>
      </c>
      <c r="K121" s="41">
        <f t="shared" si="0"/>
        <v>91230</v>
      </c>
    </row>
    <row r="122" spans="1:12" s="78" customFormat="1" ht="20.100000000000001" customHeight="1" x14ac:dyDescent="0.3">
      <c r="A122" s="42">
        <v>114</v>
      </c>
      <c r="B122" s="43"/>
      <c r="C122" s="45"/>
      <c r="D122" s="45"/>
      <c r="E122" s="42" t="s">
        <v>34</v>
      </c>
      <c r="F122" s="57">
        <f>F120-F121</f>
        <v>-91230</v>
      </c>
      <c r="G122" s="57">
        <f t="shared" ref="G122:J122" si="43">G120-G121</f>
        <v>0</v>
      </c>
      <c r="H122" s="57">
        <f t="shared" si="43"/>
        <v>0</v>
      </c>
      <c r="I122" s="57">
        <f t="shared" si="43"/>
        <v>0</v>
      </c>
      <c r="J122" s="57">
        <f t="shared" si="43"/>
        <v>0</v>
      </c>
      <c r="K122" s="41">
        <f t="shared" si="0"/>
        <v>-91230</v>
      </c>
    </row>
    <row r="123" spans="1:12" s="78" customFormat="1" ht="20.100000000000001" customHeight="1" x14ac:dyDescent="0.3">
      <c r="A123" s="37">
        <v>115</v>
      </c>
      <c r="B123" s="43"/>
      <c r="C123" s="66" t="s">
        <v>118</v>
      </c>
      <c r="D123" s="66" t="s">
        <v>118</v>
      </c>
      <c r="E123" s="37" t="s">
        <v>32</v>
      </c>
      <c r="F123" s="57">
        <v>11000000</v>
      </c>
      <c r="G123" s="68">
        <v>0</v>
      </c>
      <c r="H123" s="68">
        <v>0</v>
      </c>
      <c r="I123" s="68">
        <v>0</v>
      </c>
      <c r="J123" s="40">
        <v>0</v>
      </c>
      <c r="K123" s="41">
        <f t="shared" si="0"/>
        <v>11000000</v>
      </c>
    </row>
    <row r="124" spans="1:12" s="78" customFormat="1" ht="20.100000000000001" customHeight="1" x14ac:dyDescent="0.3">
      <c r="A124" s="42">
        <v>116</v>
      </c>
      <c r="B124" s="43"/>
      <c r="C124" s="43"/>
      <c r="D124" s="43"/>
      <c r="E124" s="42" t="s">
        <v>33</v>
      </c>
      <c r="F124" s="57">
        <v>11000000</v>
      </c>
      <c r="G124" s="68">
        <v>0</v>
      </c>
      <c r="H124" s="68">
        <v>0</v>
      </c>
      <c r="I124" s="68">
        <v>0</v>
      </c>
      <c r="J124" s="40">
        <v>0</v>
      </c>
      <c r="K124" s="41">
        <f t="shared" si="0"/>
        <v>11000000</v>
      </c>
    </row>
    <row r="125" spans="1:12" s="78" customFormat="1" ht="20.100000000000001" customHeight="1" x14ac:dyDescent="0.3">
      <c r="A125" s="37">
        <v>117</v>
      </c>
      <c r="B125" s="43"/>
      <c r="C125" s="43"/>
      <c r="D125" s="45"/>
      <c r="E125" s="42" t="s">
        <v>34</v>
      </c>
      <c r="F125" s="57">
        <f>F123-F124</f>
        <v>0</v>
      </c>
      <c r="G125" s="57">
        <f t="shared" ref="G125:J125" si="44">G123-G124</f>
        <v>0</v>
      </c>
      <c r="H125" s="57">
        <f t="shared" si="44"/>
        <v>0</v>
      </c>
      <c r="I125" s="57">
        <f t="shared" si="44"/>
        <v>0</v>
      </c>
      <c r="J125" s="57">
        <f t="shared" si="44"/>
        <v>0</v>
      </c>
      <c r="K125" s="41">
        <f t="shared" ref="K125:K188" si="45">SUM(F125:J125)</f>
        <v>0</v>
      </c>
    </row>
    <row r="126" spans="1:12" s="78" customFormat="1" ht="20.100000000000001" customHeight="1" x14ac:dyDescent="0.3">
      <c r="A126" s="42">
        <v>118</v>
      </c>
      <c r="B126" s="43"/>
      <c r="C126" s="43"/>
      <c r="D126" s="66" t="s">
        <v>119</v>
      </c>
      <c r="E126" s="37" t="s">
        <v>32</v>
      </c>
      <c r="F126" s="57">
        <v>0</v>
      </c>
      <c r="G126" s="68">
        <v>0</v>
      </c>
      <c r="H126" s="68">
        <v>0</v>
      </c>
      <c r="I126" s="68">
        <v>0</v>
      </c>
      <c r="J126" s="40">
        <v>0</v>
      </c>
      <c r="K126" s="41">
        <f t="shared" si="45"/>
        <v>0</v>
      </c>
    </row>
    <row r="127" spans="1:12" s="78" customFormat="1" ht="20.100000000000001" customHeight="1" x14ac:dyDescent="0.3">
      <c r="A127" s="37">
        <v>119</v>
      </c>
      <c r="B127" s="43"/>
      <c r="C127" s="43"/>
      <c r="D127" s="43"/>
      <c r="E127" s="42" t="s">
        <v>33</v>
      </c>
      <c r="F127" s="57">
        <v>5258</v>
      </c>
      <c r="G127" s="68">
        <v>0</v>
      </c>
      <c r="H127" s="68">
        <v>0</v>
      </c>
      <c r="I127" s="68">
        <v>0</v>
      </c>
      <c r="J127" s="40">
        <v>0</v>
      </c>
      <c r="K127" s="41">
        <f t="shared" si="45"/>
        <v>5258</v>
      </c>
    </row>
    <row r="128" spans="1:12" s="78" customFormat="1" ht="20.100000000000001" customHeight="1" x14ac:dyDescent="0.3">
      <c r="A128" s="42">
        <v>120</v>
      </c>
      <c r="B128" s="43"/>
      <c r="C128" s="45"/>
      <c r="D128" s="45"/>
      <c r="E128" s="42" t="s">
        <v>34</v>
      </c>
      <c r="F128" s="57">
        <f>F126-F127</f>
        <v>-5258</v>
      </c>
      <c r="G128" s="57">
        <f t="shared" ref="G128:J128" si="46">G126-G127</f>
        <v>0</v>
      </c>
      <c r="H128" s="57">
        <f t="shared" si="46"/>
        <v>0</v>
      </c>
      <c r="I128" s="57">
        <f t="shared" si="46"/>
        <v>0</v>
      </c>
      <c r="J128" s="57">
        <f t="shared" si="46"/>
        <v>0</v>
      </c>
      <c r="K128" s="41">
        <f t="shared" si="45"/>
        <v>-5258</v>
      </c>
    </row>
    <row r="129" spans="1:11" s="78" customFormat="1" ht="20.100000000000001" customHeight="1" x14ac:dyDescent="0.3">
      <c r="A129" s="37">
        <v>121</v>
      </c>
      <c r="B129" s="43"/>
      <c r="C129" s="66" t="s">
        <v>120</v>
      </c>
      <c r="D129" s="66" t="s">
        <v>120</v>
      </c>
      <c r="E129" s="37" t="s">
        <v>32</v>
      </c>
      <c r="F129" s="57">
        <v>24870000</v>
      </c>
      <c r="G129" s="68">
        <v>0</v>
      </c>
      <c r="H129" s="68">
        <v>0</v>
      </c>
      <c r="I129" s="68">
        <v>0</v>
      </c>
      <c r="J129" s="40">
        <v>0</v>
      </c>
      <c r="K129" s="41">
        <f t="shared" si="45"/>
        <v>24870000</v>
      </c>
    </row>
    <row r="130" spans="1:11" s="78" customFormat="1" ht="20.100000000000001" customHeight="1" x14ac:dyDescent="0.3">
      <c r="A130" s="42">
        <v>122</v>
      </c>
      <c r="B130" s="43"/>
      <c r="C130" s="43"/>
      <c r="D130" s="43"/>
      <c r="E130" s="42" t="s">
        <v>33</v>
      </c>
      <c r="F130" s="57">
        <v>24415740</v>
      </c>
      <c r="G130" s="68">
        <v>0</v>
      </c>
      <c r="H130" s="68">
        <v>0</v>
      </c>
      <c r="I130" s="68">
        <v>0</v>
      </c>
      <c r="J130" s="40">
        <v>0</v>
      </c>
      <c r="K130" s="41">
        <f t="shared" si="45"/>
        <v>24415740</v>
      </c>
    </row>
    <row r="131" spans="1:11" s="78" customFormat="1" ht="20.100000000000001" customHeight="1" x14ac:dyDescent="0.3">
      <c r="A131" s="37">
        <v>123</v>
      </c>
      <c r="B131" s="43"/>
      <c r="C131" s="43"/>
      <c r="D131" s="45"/>
      <c r="E131" s="42" t="s">
        <v>34</v>
      </c>
      <c r="F131" s="57">
        <f>F129-F130</f>
        <v>454260</v>
      </c>
      <c r="G131" s="57">
        <f t="shared" ref="G131:J131" si="47">G129-G130</f>
        <v>0</v>
      </c>
      <c r="H131" s="57">
        <f t="shared" si="47"/>
        <v>0</v>
      </c>
      <c r="I131" s="57">
        <f t="shared" si="47"/>
        <v>0</v>
      </c>
      <c r="J131" s="57">
        <f t="shared" si="47"/>
        <v>0</v>
      </c>
      <c r="K131" s="41">
        <f t="shared" si="45"/>
        <v>454260</v>
      </c>
    </row>
    <row r="132" spans="1:11" s="78" customFormat="1" ht="20.100000000000001" customHeight="1" x14ac:dyDescent="0.3">
      <c r="A132" s="42">
        <v>124</v>
      </c>
      <c r="B132" s="43"/>
      <c r="C132" s="43"/>
      <c r="D132" s="66" t="s">
        <v>121</v>
      </c>
      <c r="E132" s="37" t="s">
        <v>32</v>
      </c>
      <c r="F132" s="57">
        <v>0</v>
      </c>
      <c r="G132" s="68">
        <v>0</v>
      </c>
      <c r="H132" s="68">
        <v>0</v>
      </c>
      <c r="I132" s="68">
        <v>0</v>
      </c>
      <c r="J132" s="40">
        <v>0</v>
      </c>
      <c r="K132" s="41">
        <f t="shared" si="45"/>
        <v>0</v>
      </c>
    </row>
    <row r="133" spans="1:11" s="78" customFormat="1" ht="20.100000000000001" customHeight="1" x14ac:dyDescent="0.3">
      <c r="A133" s="37">
        <v>125</v>
      </c>
      <c r="B133" s="43"/>
      <c r="C133" s="43"/>
      <c r="D133" s="43"/>
      <c r="E133" s="42" t="s">
        <v>33</v>
      </c>
      <c r="F133" s="57">
        <v>1673605</v>
      </c>
      <c r="G133" s="68">
        <v>0</v>
      </c>
      <c r="H133" s="68">
        <v>0</v>
      </c>
      <c r="I133" s="68">
        <v>0</v>
      </c>
      <c r="J133" s="40">
        <v>0</v>
      </c>
      <c r="K133" s="41">
        <f t="shared" si="45"/>
        <v>1673605</v>
      </c>
    </row>
    <row r="134" spans="1:11" s="78" customFormat="1" ht="20.100000000000001" customHeight="1" x14ac:dyDescent="0.3">
      <c r="A134" s="42">
        <v>126</v>
      </c>
      <c r="B134" s="43"/>
      <c r="C134" s="45"/>
      <c r="D134" s="45"/>
      <c r="E134" s="42" t="s">
        <v>34</v>
      </c>
      <c r="F134" s="57">
        <f>F132-F133</f>
        <v>-1673605</v>
      </c>
      <c r="G134" s="57">
        <f t="shared" ref="G134:J134" si="48">G132-G133</f>
        <v>0</v>
      </c>
      <c r="H134" s="57">
        <f t="shared" si="48"/>
        <v>0</v>
      </c>
      <c r="I134" s="57">
        <f t="shared" si="48"/>
        <v>0</v>
      </c>
      <c r="J134" s="57">
        <f t="shared" si="48"/>
        <v>0</v>
      </c>
      <c r="K134" s="41">
        <f t="shared" si="45"/>
        <v>-1673605</v>
      </c>
    </row>
    <row r="135" spans="1:11" s="78" customFormat="1" ht="31.5" customHeight="1" x14ac:dyDescent="0.3">
      <c r="A135" s="37">
        <v>127</v>
      </c>
      <c r="B135" s="43"/>
      <c r="C135" s="66" t="s">
        <v>122</v>
      </c>
      <c r="D135" s="66" t="s">
        <v>122</v>
      </c>
      <c r="E135" s="37" t="s">
        <v>32</v>
      </c>
      <c r="F135" s="57">
        <v>15600000</v>
      </c>
      <c r="G135" s="68">
        <v>0</v>
      </c>
      <c r="H135" s="68">
        <v>0</v>
      </c>
      <c r="I135" s="68">
        <v>0</v>
      </c>
      <c r="J135" s="40">
        <v>0</v>
      </c>
      <c r="K135" s="41">
        <f t="shared" si="45"/>
        <v>15600000</v>
      </c>
    </row>
    <row r="136" spans="1:11" s="78" customFormat="1" ht="20.100000000000001" customHeight="1" x14ac:dyDescent="0.3">
      <c r="A136" s="42">
        <v>128</v>
      </c>
      <c r="B136" s="43"/>
      <c r="C136" s="43"/>
      <c r="D136" s="43"/>
      <c r="E136" s="42" t="s">
        <v>33</v>
      </c>
      <c r="F136" s="57">
        <v>15600000</v>
      </c>
      <c r="G136" s="68">
        <v>0</v>
      </c>
      <c r="H136" s="68">
        <v>0</v>
      </c>
      <c r="I136" s="68">
        <v>0</v>
      </c>
      <c r="J136" s="40">
        <v>0</v>
      </c>
      <c r="K136" s="41">
        <f t="shared" si="45"/>
        <v>15600000</v>
      </c>
    </row>
    <row r="137" spans="1:11" s="78" customFormat="1" ht="20.100000000000001" customHeight="1" x14ac:dyDescent="0.3">
      <c r="A137" s="37">
        <v>129</v>
      </c>
      <c r="B137" s="43"/>
      <c r="C137" s="43"/>
      <c r="D137" s="45"/>
      <c r="E137" s="42" t="s">
        <v>34</v>
      </c>
      <c r="F137" s="57">
        <f>F135-F136</f>
        <v>0</v>
      </c>
      <c r="G137" s="57">
        <f t="shared" ref="G137:J137" si="49">G135-G136</f>
        <v>0</v>
      </c>
      <c r="H137" s="57">
        <f t="shared" si="49"/>
        <v>0</v>
      </c>
      <c r="I137" s="57">
        <f t="shared" si="49"/>
        <v>0</v>
      </c>
      <c r="J137" s="57">
        <f t="shared" si="49"/>
        <v>0</v>
      </c>
      <c r="K137" s="41">
        <f t="shared" si="45"/>
        <v>0</v>
      </c>
    </row>
    <row r="138" spans="1:11" s="78" customFormat="1" ht="34.5" customHeight="1" x14ac:dyDescent="0.3">
      <c r="A138" s="42">
        <v>130</v>
      </c>
      <c r="B138" s="43"/>
      <c r="C138" s="43"/>
      <c r="D138" s="66" t="s">
        <v>123</v>
      </c>
      <c r="E138" s="37" t="s">
        <v>32</v>
      </c>
      <c r="F138" s="57">
        <v>0</v>
      </c>
      <c r="G138" s="68">
        <v>0</v>
      </c>
      <c r="H138" s="68">
        <v>0</v>
      </c>
      <c r="I138" s="68">
        <v>0</v>
      </c>
      <c r="J138" s="40">
        <v>0</v>
      </c>
      <c r="K138" s="41">
        <f t="shared" si="45"/>
        <v>0</v>
      </c>
    </row>
    <row r="139" spans="1:11" s="78" customFormat="1" ht="20.100000000000001" customHeight="1" x14ac:dyDescent="0.3">
      <c r="A139" s="37">
        <v>131</v>
      </c>
      <c r="B139" s="43"/>
      <c r="C139" s="43"/>
      <c r="D139" s="43"/>
      <c r="E139" s="42" t="s">
        <v>33</v>
      </c>
      <c r="F139" s="57">
        <v>4904</v>
      </c>
      <c r="G139" s="68">
        <v>0</v>
      </c>
      <c r="H139" s="68">
        <v>0</v>
      </c>
      <c r="I139" s="68">
        <v>0</v>
      </c>
      <c r="J139" s="40">
        <v>0</v>
      </c>
      <c r="K139" s="41">
        <f t="shared" si="45"/>
        <v>4904</v>
      </c>
    </row>
    <row r="140" spans="1:11" s="78" customFormat="1" ht="20.100000000000001" customHeight="1" x14ac:dyDescent="0.3">
      <c r="A140" s="42">
        <v>132</v>
      </c>
      <c r="B140" s="43"/>
      <c r="C140" s="45"/>
      <c r="D140" s="45"/>
      <c r="E140" s="42" t="s">
        <v>34</v>
      </c>
      <c r="F140" s="57">
        <f>F138-F139</f>
        <v>-4904</v>
      </c>
      <c r="G140" s="57">
        <f t="shared" ref="G140:J140" si="50">G138-G139</f>
        <v>0</v>
      </c>
      <c r="H140" s="57">
        <f t="shared" si="50"/>
        <v>0</v>
      </c>
      <c r="I140" s="57">
        <f t="shared" si="50"/>
        <v>0</v>
      </c>
      <c r="J140" s="57">
        <f t="shared" si="50"/>
        <v>0</v>
      </c>
      <c r="K140" s="41">
        <f t="shared" si="45"/>
        <v>-4904</v>
      </c>
    </row>
    <row r="141" spans="1:11" s="78" customFormat="1" ht="33.75" customHeight="1" x14ac:dyDescent="0.3">
      <c r="A141" s="37">
        <v>133</v>
      </c>
      <c r="B141" s="44"/>
      <c r="C141" s="71" t="s">
        <v>124</v>
      </c>
      <c r="D141" s="72" t="s">
        <v>125</v>
      </c>
      <c r="E141" s="37" t="s">
        <v>32</v>
      </c>
      <c r="F141" s="57">
        <v>25528140</v>
      </c>
      <c r="G141" s="68">
        <v>0</v>
      </c>
      <c r="H141" s="68">
        <v>0</v>
      </c>
      <c r="I141" s="68">
        <v>0</v>
      </c>
      <c r="J141" s="40">
        <v>0</v>
      </c>
      <c r="K141" s="41">
        <f t="shared" si="45"/>
        <v>25528140</v>
      </c>
    </row>
    <row r="142" spans="1:11" s="78" customFormat="1" ht="20.100000000000001" customHeight="1" x14ac:dyDescent="0.3">
      <c r="A142" s="42">
        <v>134</v>
      </c>
      <c r="B142" s="43"/>
      <c r="C142" s="43"/>
      <c r="D142" s="43"/>
      <c r="E142" s="42" t="s">
        <v>33</v>
      </c>
      <c r="F142" s="57">
        <v>21824100</v>
      </c>
      <c r="G142" s="68">
        <v>0</v>
      </c>
      <c r="H142" s="68">
        <v>0</v>
      </c>
      <c r="I142" s="68">
        <v>0</v>
      </c>
      <c r="J142" s="40">
        <v>0</v>
      </c>
      <c r="K142" s="41">
        <f t="shared" si="45"/>
        <v>21824100</v>
      </c>
    </row>
    <row r="143" spans="1:11" s="78" customFormat="1" ht="20.100000000000001" customHeight="1" x14ac:dyDescent="0.3">
      <c r="A143" s="37">
        <v>135</v>
      </c>
      <c r="B143" s="43"/>
      <c r="C143" s="43"/>
      <c r="D143" s="45"/>
      <c r="E143" s="42" t="s">
        <v>34</v>
      </c>
      <c r="F143" s="57">
        <f>F141-F142</f>
        <v>3704040</v>
      </c>
      <c r="G143" s="57">
        <f t="shared" ref="G143:J143" si="51">G141-G142</f>
        <v>0</v>
      </c>
      <c r="H143" s="57">
        <f t="shared" si="51"/>
        <v>0</v>
      </c>
      <c r="I143" s="57">
        <f t="shared" si="51"/>
        <v>0</v>
      </c>
      <c r="J143" s="57">
        <f t="shared" si="51"/>
        <v>0</v>
      </c>
      <c r="K143" s="41">
        <f t="shared" si="45"/>
        <v>3704040</v>
      </c>
    </row>
    <row r="144" spans="1:11" s="78" customFormat="1" ht="20.100000000000001" customHeight="1" x14ac:dyDescent="0.3">
      <c r="A144" s="42">
        <v>136</v>
      </c>
      <c r="B144" s="43"/>
      <c r="C144" s="43"/>
      <c r="D144" s="43" t="s">
        <v>88</v>
      </c>
      <c r="E144" s="37" t="s">
        <v>32</v>
      </c>
      <c r="F144" s="57">
        <v>796860</v>
      </c>
      <c r="G144" s="68">
        <v>0</v>
      </c>
      <c r="H144" s="68">
        <v>0</v>
      </c>
      <c r="I144" s="68">
        <v>0</v>
      </c>
      <c r="J144" s="40">
        <v>0</v>
      </c>
      <c r="K144" s="41">
        <f t="shared" si="45"/>
        <v>796860</v>
      </c>
    </row>
    <row r="145" spans="1:12" s="78" customFormat="1" ht="20.100000000000001" customHeight="1" x14ac:dyDescent="0.3">
      <c r="A145" s="37">
        <v>137</v>
      </c>
      <c r="B145" s="43"/>
      <c r="C145" s="43"/>
      <c r="D145" s="70"/>
      <c r="E145" s="42" t="s">
        <v>33</v>
      </c>
      <c r="F145" s="57">
        <v>413250</v>
      </c>
      <c r="G145" s="68">
        <v>0</v>
      </c>
      <c r="H145" s="68">
        <v>0</v>
      </c>
      <c r="I145" s="68">
        <v>0</v>
      </c>
      <c r="J145" s="40">
        <v>0</v>
      </c>
      <c r="K145" s="41">
        <f t="shared" si="45"/>
        <v>413250</v>
      </c>
    </row>
    <row r="146" spans="1:12" s="78" customFormat="1" ht="20.25" customHeight="1" x14ac:dyDescent="0.3">
      <c r="A146" s="42">
        <v>138</v>
      </c>
      <c r="B146" s="43"/>
      <c r="C146" s="43"/>
      <c r="D146" s="45"/>
      <c r="E146" s="42" t="s">
        <v>34</v>
      </c>
      <c r="F146" s="57">
        <f>F144-F145</f>
        <v>383610</v>
      </c>
      <c r="G146" s="57">
        <f t="shared" ref="G146:J146" si="52">G144-G145</f>
        <v>0</v>
      </c>
      <c r="H146" s="57">
        <f t="shared" si="52"/>
        <v>0</v>
      </c>
      <c r="I146" s="57">
        <f t="shared" si="52"/>
        <v>0</v>
      </c>
      <c r="J146" s="57">
        <f t="shared" si="52"/>
        <v>0</v>
      </c>
      <c r="K146" s="41">
        <f t="shared" si="45"/>
        <v>383610</v>
      </c>
    </row>
    <row r="147" spans="1:12" s="78" customFormat="1" ht="20.100000000000001" customHeight="1" x14ac:dyDescent="0.3">
      <c r="A147" s="37">
        <v>139</v>
      </c>
      <c r="B147" s="43"/>
      <c r="C147" s="43"/>
      <c r="D147" s="43" t="s">
        <v>126</v>
      </c>
      <c r="E147" s="37" t="s">
        <v>32</v>
      </c>
      <c r="F147" s="57">
        <v>2000000</v>
      </c>
      <c r="G147" s="68">
        <v>0</v>
      </c>
      <c r="H147" s="68">
        <v>0</v>
      </c>
      <c r="I147" s="68">
        <v>0</v>
      </c>
      <c r="J147" s="40">
        <v>0</v>
      </c>
      <c r="K147" s="41">
        <f t="shared" si="45"/>
        <v>2000000</v>
      </c>
    </row>
    <row r="148" spans="1:12" s="78" customFormat="1" ht="20.100000000000001" customHeight="1" x14ac:dyDescent="0.3">
      <c r="A148" s="42">
        <v>140</v>
      </c>
      <c r="B148" s="43"/>
      <c r="C148" s="43"/>
      <c r="D148" s="43"/>
      <c r="E148" s="42" t="s">
        <v>33</v>
      </c>
      <c r="F148" s="57">
        <v>2000000</v>
      </c>
      <c r="G148" s="68">
        <v>0</v>
      </c>
      <c r="H148" s="68">
        <v>0</v>
      </c>
      <c r="I148" s="68">
        <v>0</v>
      </c>
      <c r="J148" s="40">
        <v>0</v>
      </c>
      <c r="K148" s="41">
        <f t="shared" si="45"/>
        <v>2000000</v>
      </c>
    </row>
    <row r="149" spans="1:12" s="78" customFormat="1" ht="20.100000000000001" customHeight="1" x14ac:dyDescent="0.3">
      <c r="A149" s="37">
        <v>141</v>
      </c>
      <c r="B149" s="43"/>
      <c r="C149" s="43"/>
      <c r="D149" s="45"/>
      <c r="E149" s="42" t="s">
        <v>34</v>
      </c>
      <c r="F149" s="57">
        <f>F147-F148</f>
        <v>0</v>
      </c>
      <c r="G149" s="57">
        <f t="shared" ref="G149:J149" si="53">G147-G148</f>
        <v>0</v>
      </c>
      <c r="H149" s="57">
        <f t="shared" si="53"/>
        <v>0</v>
      </c>
      <c r="I149" s="57">
        <f t="shared" si="53"/>
        <v>0</v>
      </c>
      <c r="J149" s="57">
        <f t="shared" si="53"/>
        <v>0</v>
      </c>
      <c r="K149" s="41">
        <f t="shared" si="45"/>
        <v>0</v>
      </c>
    </row>
    <row r="150" spans="1:12" s="78" customFormat="1" ht="20.100000000000001" customHeight="1" x14ac:dyDescent="0.3">
      <c r="A150" s="42">
        <v>142</v>
      </c>
      <c r="B150" s="43"/>
      <c r="C150" s="43"/>
      <c r="D150" s="66" t="s">
        <v>127</v>
      </c>
      <c r="E150" s="37" t="s">
        <v>32</v>
      </c>
      <c r="F150" s="57">
        <v>0</v>
      </c>
      <c r="G150" s="68">
        <v>0</v>
      </c>
      <c r="H150" s="68">
        <v>0</v>
      </c>
      <c r="I150" s="68">
        <v>0</v>
      </c>
      <c r="J150" s="40">
        <v>0</v>
      </c>
      <c r="K150" s="41">
        <f t="shared" si="45"/>
        <v>0</v>
      </c>
    </row>
    <row r="151" spans="1:12" s="78" customFormat="1" ht="20.100000000000001" customHeight="1" x14ac:dyDescent="0.3">
      <c r="A151" s="37">
        <v>143</v>
      </c>
      <c r="B151" s="43"/>
      <c r="C151" s="43"/>
      <c r="D151" s="70"/>
      <c r="E151" s="42" t="s">
        <v>33</v>
      </c>
      <c r="F151" s="57">
        <v>6279973</v>
      </c>
      <c r="G151" s="68">
        <v>0</v>
      </c>
      <c r="H151" s="68">
        <v>0</v>
      </c>
      <c r="I151" s="68">
        <v>0</v>
      </c>
      <c r="J151" s="40">
        <v>0</v>
      </c>
      <c r="K151" s="41">
        <f t="shared" si="45"/>
        <v>6279973</v>
      </c>
    </row>
    <row r="152" spans="1:12" s="78" customFormat="1" ht="20.100000000000001" customHeight="1" x14ac:dyDescent="0.3">
      <c r="A152" s="42">
        <v>144</v>
      </c>
      <c r="B152" s="43"/>
      <c r="C152" s="43"/>
      <c r="D152" s="43"/>
      <c r="E152" s="42" t="s">
        <v>34</v>
      </c>
      <c r="F152" s="57">
        <f>F150-F151</f>
        <v>-6279973</v>
      </c>
      <c r="G152" s="57">
        <f t="shared" ref="G152:J152" si="54">G150-G151</f>
        <v>0</v>
      </c>
      <c r="H152" s="57">
        <f t="shared" si="54"/>
        <v>0</v>
      </c>
      <c r="I152" s="57">
        <f t="shared" si="54"/>
        <v>0</v>
      </c>
      <c r="J152" s="57">
        <f t="shared" si="54"/>
        <v>0</v>
      </c>
      <c r="K152" s="41">
        <f t="shared" si="45"/>
        <v>-6279973</v>
      </c>
    </row>
    <row r="153" spans="1:12" s="78" customFormat="1" ht="20.100000000000001" customHeight="1" x14ac:dyDescent="0.3">
      <c r="A153" s="37">
        <v>145</v>
      </c>
      <c r="B153" s="44"/>
      <c r="C153" s="81" t="s">
        <v>128</v>
      </c>
      <c r="D153" s="82" t="s">
        <v>128</v>
      </c>
      <c r="E153" s="37" t="s">
        <v>32</v>
      </c>
      <c r="F153" s="57">
        <v>20000000</v>
      </c>
      <c r="G153" s="68">
        <v>0</v>
      </c>
      <c r="H153" s="68">
        <v>0</v>
      </c>
      <c r="I153" s="68">
        <v>0</v>
      </c>
      <c r="J153" s="40">
        <v>0</v>
      </c>
      <c r="K153" s="41">
        <f t="shared" si="45"/>
        <v>20000000</v>
      </c>
    </row>
    <row r="154" spans="1:12" s="78" customFormat="1" ht="20.100000000000001" customHeight="1" x14ac:dyDescent="0.3">
      <c r="A154" s="42">
        <v>146</v>
      </c>
      <c r="B154" s="43"/>
      <c r="C154" s="43"/>
      <c r="D154" s="43"/>
      <c r="E154" s="42" t="s">
        <v>33</v>
      </c>
      <c r="F154" s="57">
        <v>20000000</v>
      </c>
      <c r="G154" s="68">
        <v>0</v>
      </c>
      <c r="H154" s="68">
        <v>0</v>
      </c>
      <c r="I154" s="68">
        <v>0</v>
      </c>
      <c r="J154" s="40">
        <v>0</v>
      </c>
      <c r="K154" s="41">
        <f t="shared" si="45"/>
        <v>20000000</v>
      </c>
      <c r="L154" s="79"/>
    </row>
    <row r="155" spans="1:12" s="78" customFormat="1" ht="20.100000000000001" customHeight="1" x14ac:dyDescent="0.3">
      <c r="A155" s="37">
        <v>147</v>
      </c>
      <c r="B155" s="43"/>
      <c r="C155" s="43"/>
      <c r="D155" s="45"/>
      <c r="E155" s="42" t="s">
        <v>34</v>
      </c>
      <c r="F155" s="57">
        <f>F153-F154</f>
        <v>0</v>
      </c>
      <c r="G155" s="57">
        <f t="shared" ref="G155:J155" si="55">G153-G154</f>
        <v>0</v>
      </c>
      <c r="H155" s="57">
        <f t="shared" si="55"/>
        <v>0</v>
      </c>
      <c r="I155" s="57">
        <f t="shared" si="55"/>
        <v>0</v>
      </c>
      <c r="J155" s="57">
        <f t="shared" si="55"/>
        <v>0</v>
      </c>
      <c r="K155" s="41">
        <f t="shared" si="45"/>
        <v>0</v>
      </c>
      <c r="L155" s="79"/>
    </row>
    <row r="156" spans="1:12" s="78" customFormat="1" ht="20.100000000000001" customHeight="1" x14ac:dyDescent="0.3">
      <c r="A156" s="42">
        <v>148</v>
      </c>
      <c r="B156" s="43"/>
      <c r="C156" s="43"/>
      <c r="D156" s="66" t="s">
        <v>129</v>
      </c>
      <c r="E156" s="37" t="s">
        <v>32</v>
      </c>
      <c r="F156" s="57">
        <v>0</v>
      </c>
      <c r="G156" s="68">
        <v>0</v>
      </c>
      <c r="H156" s="68">
        <v>0</v>
      </c>
      <c r="I156" s="68">
        <v>0</v>
      </c>
      <c r="J156" s="40">
        <v>0</v>
      </c>
      <c r="K156" s="41">
        <f t="shared" si="45"/>
        <v>0</v>
      </c>
    </row>
    <row r="157" spans="1:12" s="78" customFormat="1" ht="20.100000000000001" customHeight="1" x14ac:dyDescent="0.3">
      <c r="A157" s="37">
        <v>149</v>
      </c>
      <c r="B157" s="43"/>
      <c r="C157" s="43"/>
      <c r="D157" s="43"/>
      <c r="E157" s="42" t="s">
        <v>33</v>
      </c>
      <c r="F157" s="57">
        <v>9044</v>
      </c>
      <c r="G157" s="68">
        <v>0</v>
      </c>
      <c r="H157" s="68">
        <v>0</v>
      </c>
      <c r="I157" s="68">
        <v>0</v>
      </c>
      <c r="J157" s="40">
        <v>0</v>
      </c>
      <c r="K157" s="41">
        <f t="shared" si="45"/>
        <v>9044</v>
      </c>
    </row>
    <row r="158" spans="1:12" s="78" customFormat="1" ht="20.100000000000001" customHeight="1" x14ac:dyDescent="0.3">
      <c r="A158" s="42">
        <v>150</v>
      </c>
      <c r="B158" s="43"/>
      <c r="C158" s="45"/>
      <c r="D158" s="45"/>
      <c r="E158" s="42" t="s">
        <v>34</v>
      </c>
      <c r="F158" s="57">
        <f>F156-F157</f>
        <v>-9044</v>
      </c>
      <c r="G158" s="57">
        <f t="shared" ref="G158:J158" si="56">G156-G157</f>
        <v>0</v>
      </c>
      <c r="H158" s="57">
        <f t="shared" si="56"/>
        <v>0</v>
      </c>
      <c r="I158" s="57">
        <f t="shared" si="56"/>
        <v>0</v>
      </c>
      <c r="J158" s="57">
        <f t="shared" si="56"/>
        <v>0</v>
      </c>
      <c r="K158" s="41">
        <f t="shared" si="45"/>
        <v>-9044</v>
      </c>
    </row>
    <row r="159" spans="1:12" s="78" customFormat="1" ht="29.25" customHeight="1" x14ac:dyDescent="0.3">
      <c r="A159" s="37">
        <v>151</v>
      </c>
      <c r="B159" s="43"/>
      <c r="C159" s="66" t="s">
        <v>130</v>
      </c>
      <c r="D159" s="66" t="s">
        <v>130</v>
      </c>
      <c r="E159" s="37" t="s">
        <v>32</v>
      </c>
      <c r="F159" s="57">
        <v>7000000</v>
      </c>
      <c r="G159" s="68">
        <v>0</v>
      </c>
      <c r="H159" s="68">
        <v>0</v>
      </c>
      <c r="I159" s="68">
        <v>0</v>
      </c>
      <c r="J159" s="40">
        <v>0</v>
      </c>
      <c r="K159" s="41">
        <f t="shared" si="45"/>
        <v>7000000</v>
      </c>
    </row>
    <row r="160" spans="1:12" s="78" customFormat="1" ht="20.100000000000001" customHeight="1" x14ac:dyDescent="0.3">
      <c r="A160" s="42">
        <v>152</v>
      </c>
      <c r="B160" s="43"/>
      <c r="C160" s="43"/>
      <c r="D160" s="43"/>
      <c r="E160" s="42" t="s">
        <v>33</v>
      </c>
      <c r="F160" s="57">
        <v>7000000</v>
      </c>
      <c r="G160" s="68">
        <v>0</v>
      </c>
      <c r="H160" s="68">
        <v>0</v>
      </c>
      <c r="I160" s="68">
        <v>0</v>
      </c>
      <c r="J160" s="40">
        <v>0</v>
      </c>
      <c r="K160" s="41">
        <f t="shared" si="45"/>
        <v>7000000</v>
      </c>
    </row>
    <row r="161" spans="1:11" s="78" customFormat="1" ht="20.100000000000001" customHeight="1" x14ac:dyDescent="0.3">
      <c r="A161" s="37">
        <v>153</v>
      </c>
      <c r="B161" s="43"/>
      <c r="C161" s="43"/>
      <c r="D161" s="45"/>
      <c r="E161" s="42" t="s">
        <v>34</v>
      </c>
      <c r="F161" s="57">
        <f>F159-F160</f>
        <v>0</v>
      </c>
      <c r="G161" s="57">
        <f t="shared" ref="G161:J161" si="57">G159-G160</f>
        <v>0</v>
      </c>
      <c r="H161" s="57">
        <f t="shared" si="57"/>
        <v>0</v>
      </c>
      <c r="I161" s="57">
        <f t="shared" si="57"/>
        <v>0</v>
      </c>
      <c r="J161" s="57">
        <f t="shared" si="57"/>
        <v>0</v>
      </c>
      <c r="K161" s="41">
        <f t="shared" si="45"/>
        <v>0</v>
      </c>
    </row>
    <row r="162" spans="1:11" s="78" customFormat="1" ht="20.100000000000001" customHeight="1" x14ac:dyDescent="0.3">
      <c r="A162" s="42">
        <v>154</v>
      </c>
      <c r="B162" s="43"/>
      <c r="C162" s="43"/>
      <c r="D162" s="66" t="s">
        <v>131</v>
      </c>
      <c r="E162" s="37" t="s">
        <v>32</v>
      </c>
      <c r="F162" s="57">
        <v>0</v>
      </c>
      <c r="G162" s="68">
        <v>0</v>
      </c>
      <c r="H162" s="68">
        <v>0</v>
      </c>
      <c r="I162" s="68">
        <v>0</v>
      </c>
      <c r="J162" s="40">
        <v>0</v>
      </c>
      <c r="K162" s="41">
        <f t="shared" si="45"/>
        <v>0</v>
      </c>
    </row>
    <row r="163" spans="1:11" s="78" customFormat="1" ht="20.100000000000001" customHeight="1" x14ac:dyDescent="0.3">
      <c r="A163" s="37">
        <v>155</v>
      </c>
      <c r="B163" s="43"/>
      <c r="C163" s="43"/>
      <c r="D163" s="43"/>
      <c r="E163" s="42" t="s">
        <v>33</v>
      </c>
      <c r="F163" s="57">
        <v>4543</v>
      </c>
      <c r="G163" s="68">
        <v>0</v>
      </c>
      <c r="H163" s="68">
        <v>0</v>
      </c>
      <c r="I163" s="68">
        <v>0</v>
      </c>
      <c r="J163" s="40">
        <v>0</v>
      </c>
      <c r="K163" s="41">
        <f t="shared" si="45"/>
        <v>4543</v>
      </c>
    </row>
    <row r="164" spans="1:11" s="78" customFormat="1" ht="20.100000000000001" customHeight="1" x14ac:dyDescent="0.3">
      <c r="A164" s="42">
        <v>156</v>
      </c>
      <c r="B164" s="43"/>
      <c r="C164" s="45"/>
      <c r="D164" s="45"/>
      <c r="E164" s="42" t="s">
        <v>34</v>
      </c>
      <c r="F164" s="57">
        <f>F162-F163</f>
        <v>-4543</v>
      </c>
      <c r="G164" s="57">
        <f t="shared" ref="G164:J164" si="58">G162-G163</f>
        <v>0</v>
      </c>
      <c r="H164" s="57">
        <f t="shared" si="58"/>
        <v>0</v>
      </c>
      <c r="I164" s="57">
        <f t="shared" si="58"/>
        <v>0</v>
      </c>
      <c r="J164" s="57">
        <f t="shared" si="58"/>
        <v>0</v>
      </c>
      <c r="K164" s="41">
        <f t="shared" si="45"/>
        <v>-4543</v>
      </c>
    </row>
    <row r="165" spans="1:11" s="78" customFormat="1" ht="31.5" customHeight="1" x14ac:dyDescent="0.3">
      <c r="A165" s="37">
        <v>157</v>
      </c>
      <c r="B165" s="44"/>
      <c r="C165" s="71" t="s">
        <v>132</v>
      </c>
      <c r="D165" s="72" t="s">
        <v>132</v>
      </c>
      <c r="E165" s="37" t="s">
        <v>32</v>
      </c>
      <c r="F165" s="57">
        <v>10867000</v>
      </c>
      <c r="G165" s="68">
        <v>0</v>
      </c>
      <c r="H165" s="68">
        <v>0</v>
      </c>
      <c r="I165" s="68">
        <v>0</v>
      </c>
      <c r="J165" s="40">
        <v>0</v>
      </c>
      <c r="K165" s="41">
        <f t="shared" si="45"/>
        <v>10867000</v>
      </c>
    </row>
    <row r="166" spans="1:11" s="78" customFormat="1" ht="20.100000000000001" customHeight="1" x14ac:dyDescent="0.3">
      <c r="A166" s="42">
        <v>158</v>
      </c>
      <c r="B166" s="43"/>
      <c r="C166" s="43"/>
      <c r="D166" s="43"/>
      <c r="E166" s="42" t="s">
        <v>33</v>
      </c>
      <c r="F166" s="57">
        <v>10841620</v>
      </c>
      <c r="G166" s="68">
        <v>0</v>
      </c>
      <c r="H166" s="68">
        <v>0</v>
      </c>
      <c r="I166" s="68">
        <v>0</v>
      </c>
      <c r="J166" s="40">
        <v>0</v>
      </c>
      <c r="K166" s="41">
        <f t="shared" si="45"/>
        <v>10841620</v>
      </c>
    </row>
    <row r="167" spans="1:11" s="78" customFormat="1" ht="20.100000000000001" customHeight="1" x14ac:dyDescent="0.3">
      <c r="A167" s="37">
        <v>159</v>
      </c>
      <c r="B167" s="43"/>
      <c r="C167" s="43"/>
      <c r="D167" s="45"/>
      <c r="E167" s="42" t="s">
        <v>34</v>
      </c>
      <c r="F167" s="57">
        <f>F165-F166</f>
        <v>25380</v>
      </c>
      <c r="G167" s="57">
        <f t="shared" ref="G167:J167" si="59">G165-G166</f>
        <v>0</v>
      </c>
      <c r="H167" s="57">
        <f t="shared" si="59"/>
        <v>0</v>
      </c>
      <c r="I167" s="57">
        <f t="shared" si="59"/>
        <v>0</v>
      </c>
      <c r="J167" s="57">
        <f t="shared" si="59"/>
        <v>0</v>
      </c>
      <c r="K167" s="41">
        <f t="shared" si="45"/>
        <v>25380</v>
      </c>
    </row>
    <row r="168" spans="1:11" s="78" customFormat="1" ht="20.100000000000001" customHeight="1" x14ac:dyDescent="0.3">
      <c r="A168" s="42">
        <v>160</v>
      </c>
      <c r="B168" s="43"/>
      <c r="C168" s="43"/>
      <c r="D168" s="66" t="s">
        <v>133</v>
      </c>
      <c r="E168" s="37" t="s">
        <v>32</v>
      </c>
      <c r="F168" s="57">
        <v>0</v>
      </c>
      <c r="G168" s="68">
        <v>0</v>
      </c>
      <c r="H168" s="68">
        <v>0</v>
      </c>
      <c r="I168" s="68">
        <v>0</v>
      </c>
      <c r="J168" s="40">
        <v>0</v>
      </c>
      <c r="K168" s="41">
        <f t="shared" si="45"/>
        <v>0</v>
      </c>
    </row>
    <row r="169" spans="1:11" s="78" customFormat="1" ht="20.100000000000001" customHeight="1" x14ac:dyDescent="0.3">
      <c r="A169" s="37">
        <v>161</v>
      </c>
      <c r="B169" s="43"/>
      <c r="C169" s="43"/>
      <c r="D169" s="43"/>
      <c r="E169" s="42" t="s">
        <v>33</v>
      </c>
      <c r="F169" s="57">
        <v>4773</v>
      </c>
      <c r="G169" s="68">
        <v>0</v>
      </c>
      <c r="H169" s="68">
        <v>0</v>
      </c>
      <c r="I169" s="68">
        <v>0</v>
      </c>
      <c r="J169" s="40">
        <v>0</v>
      </c>
      <c r="K169" s="41">
        <f t="shared" si="45"/>
        <v>4773</v>
      </c>
    </row>
    <row r="170" spans="1:11" s="78" customFormat="1" ht="20.100000000000001" customHeight="1" x14ac:dyDescent="0.3">
      <c r="A170" s="42">
        <v>162</v>
      </c>
      <c r="B170" s="43"/>
      <c r="C170" s="45"/>
      <c r="D170" s="45"/>
      <c r="E170" s="42" t="s">
        <v>34</v>
      </c>
      <c r="F170" s="57">
        <f>F168-F169</f>
        <v>-4773</v>
      </c>
      <c r="G170" s="57">
        <f t="shared" ref="G170:J170" si="60">G168-G169</f>
        <v>0</v>
      </c>
      <c r="H170" s="57">
        <f t="shared" si="60"/>
        <v>0</v>
      </c>
      <c r="I170" s="57">
        <f t="shared" si="60"/>
        <v>0</v>
      </c>
      <c r="J170" s="57">
        <f t="shared" si="60"/>
        <v>0</v>
      </c>
      <c r="K170" s="41">
        <f t="shared" si="45"/>
        <v>-4773</v>
      </c>
    </row>
    <row r="171" spans="1:11" s="78" customFormat="1" ht="33.75" customHeight="1" x14ac:dyDescent="0.3">
      <c r="A171" s="37">
        <v>163</v>
      </c>
      <c r="B171" s="43"/>
      <c r="C171" s="66" t="s">
        <v>134</v>
      </c>
      <c r="D171" s="43" t="s">
        <v>134</v>
      </c>
      <c r="E171" s="37" t="s">
        <v>32</v>
      </c>
      <c r="F171" s="57">
        <v>10000000</v>
      </c>
      <c r="G171" s="68">
        <v>0</v>
      </c>
      <c r="H171" s="68">
        <v>0</v>
      </c>
      <c r="I171" s="68">
        <v>0</v>
      </c>
      <c r="J171" s="40">
        <v>0</v>
      </c>
      <c r="K171" s="41">
        <f t="shared" si="45"/>
        <v>10000000</v>
      </c>
    </row>
    <row r="172" spans="1:11" s="78" customFormat="1" ht="20.100000000000001" customHeight="1" x14ac:dyDescent="0.3">
      <c r="A172" s="42">
        <v>164</v>
      </c>
      <c r="B172" s="43"/>
      <c r="C172" s="43"/>
      <c r="D172" s="70"/>
      <c r="E172" s="42" t="s">
        <v>33</v>
      </c>
      <c r="F172" s="57">
        <v>7786300</v>
      </c>
      <c r="G172" s="68">
        <v>0</v>
      </c>
      <c r="H172" s="68">
        <v>0</v>
      </c>
      <c r="I172" s="68">
        <v>0</v>
      </c>
      <c r="J172" s="40">
        <v>0</v>
      </c>
      <c r="K172" s="41">
        <f t="shared" si="45"/>
        <v>7786300</v>
      </c>
    </row>
    <row r="173" spans="1:11" s="78" customFormat="1" ht="20.100000000000001" customHeight="1" x14ac:dyDescent="0.3">
      <c r="A173" s="37">
        <v>165</v>
      </c>
      <c r="B173" s="43"/>
      <c r="C173" s="45"/>
      <c r="D173" s="45"/>
      <c r="E173" s="42" t="s">
        <v>34</v>
      </c>
      <c r="F173" s="57">
        <f>F171-F172</f>
        <v>2213700</v>
      </c>
      <c r="G173" s="57">
        <f t="shared" ref="G173:J173" si="61">G171-G172</f>
        <v>0</v>
      </c>
      <c r="H173" s="57">
        <f t="shared" si="61"/>
        <v>0</v>
      </c>
      <c r="I173" s="57">
        <f t="shared" si="61"/>
        <v>0</v>
      </c>
      <c r="J173" s="57">
        <f t="shared" si="61"/>
        <v>0</v>
      </c>
      <c r="K173" s="41">
        <f t="shared" si="45"/>
        <v>2213700</v>
      </c>
    </row>
    <row r="174" spans="1:11" s="78" customFormat="1" ht="32.25" customHeight="1" x14ac:dyDescent="0.3">
      <c r="A174" s="42">
        <v>166</v>
      </c>
      <c r="B174" s="43"/>
      <c r="C174" s="66" t="s">
        <v>135</v>
      </c>
      <c r="D174" s="66" t="s">
        <v>135</v>
      </c>
      <c r="E174" s="37" t="s">
        <v>32</v>
      </c>
      <c r="F174" s="57">
        <v>3000000</v>
      </c>
      <c r="G174" s="68">
        <v>0</v>
      </c>
      <c r="H174" s="68">
        <v>0</v>
      </c>
      <c r="I174" s="68">
        <v>0</v>
      </c>
      <c r="J174" s="40">
        <v>0</v>
      </c>
      <c r="K174" s="41">
        <f t="shared" si="45"/>
        <v>3000000</v>
      </c>
    </row>
    <row r="175" spans="1:11" s="78" customFormat="1" ht="20.100000000000001" customHeight="1" x14ac:dyDescent="0.3">
      <c r="A175" s="37">
        <v>167</v>
      </c>
      <c r="B175" s="43"/>
      <c r="C175" s="43"/>
      <c r="D175" s="43"/>
      <c r="E175" s="42" t="s">
        <v>33</v>
      </c>
      <c r="F175" s="57">
        <v>2176000</v>
      </c>
      <c r="G175" s="68">
        <v>0</v>
      </c>
      <c r="H175" s="68">
        <v>0</v>
      </c>
      <c r="I175" s="68">
        <v>0</v>
      </c>
      <c r="J175" s="40">
        <v>0</v>
      </c>
      <c r="K175" s="41">
        <f t="shared" si="45"/>
        <v>2176000</v>
      </c>
    </row>
    <row r="176" spans="1:11" s="78" customFormat="1" ht="20.100000000000001" customHeight="1" x14ac:dyDescent="0.3">
      <c r="A176" s="42">
        <v>168</v>
      </c>
      <c r="B176" s="43"/>
      <c r="C176" s="43"/>
      <c r="D176" s="45"/>
      <c r="E176" s="42" t="s">
        <v>34</v>
      </c>
      <c r="F176" s="57">
        <f>F174-F175</f>
        <v>824000</v>
      </c>
      <c r="G176" s="57">
        <f t="shared" ref="G176:J176" si="62">G174-G175</f>
        <v>0</v>
      </c>
      <c r="H176" s="57">
        <f t="shared" si="62"/>
        <v>0</v>
      </c>
      <c r="I176" s="57">
        <f t="shared" si="62"/>
        <v>0</v>
      </c>
      <c r="J176" s="57">
        <f t="shared" si="62"/>
        <v>0</v>
      </c>
      <c r="K176" s="41">
        <f t="shared" si="45"/>
        <v>824000</v>
      </c>
    </row>
    <row r="177" spans="1:11" s="78" customFormat="1" ht="20.100000000000001" customHeight="1" x14ac:dyDescent="0.3">
      <c r="A177" s="37">
        <v>169</v>
      </c>
      <c r="B177" s="43"/>
      <c r="C177" s="43"/>
      <c r="D177" s="66" t="s">
        <v>136</v>
      </c>
      <c r="E177" s="37" t="s">
        <v>32</v>
      </c>
      <c r="F177" s="57">
        <v>0</v>
      </c>
      <c r="G177" s="68">
        <v>0</v>
      </c>
      <c r="H177" s="68">
        <v>0</v>
      </c>
      <c r="I177" s="68">
        <v>0</v>
      </c>
      <c r="J177" s="40">
        <v>0</v>
      </c>
      <c r="K177" s="41">
        <f t="shared" si="45"/>
        <v>0</v>
      </c>
    </row>
    <row r="178" spans="1:11" s="78" customFormat="1" ht="20.100000000000001" customHeight="1" x14ac:dyDescent="0.3">
      <c r="A178" s="42">
        <v>170</v>
      </c>
      <c r="B178" s="43"/>
      <c r="C178" s="43"/>
      <c r="D178" s="43"/>
      <c r="E178" s="42" t="s">
        <v>33</v>
      </c>
      <c r="F178" s="57">
        <v>3007</v>
      </c>
      <c r="G178" s="68">
        <v>0</v>
      </c>
      <c r="H178" s="68">
        <v>0</v>
      </c>
      <c r="I178" s="68">
        <v>0</v>
      </c>
      <c r="J178" s="40">
        <v>0</v>
      </c>
      <c r="K178" s="41">
        <f t="shared" si="45"/>
        <v>3007</v>
      </c>
    </row>
    <row r="179" spans="1:11" s="78" customFormat="1" ht="20.100000000000001" customHeight="1" x14ac:dyDescent="0.3">
      <c r="A179" s="37">
        <v>171</v>
      </c>
      <c r="B179" s="43"/>
      <c r="C179" s="45"/>
      <c r="D179" s="45"/>
      <c r="E179" s="42" t="s">
        <v>34</v>
      </c>
      <c r="F179" s="57">
        <f>F177-F178</f>
        <v>-3007</v>
      </c>
      <c r="G179" s="57">
        <f t="shared" ref="G179:J179" si="63">G177-G178</f>
        <v>0</v>
      </c>
      <c r="H179" s="57">
        <f t="shared" si="63"/>
        <v>0</v>
      </c>
      <c r="I179" s="57">
        <f t="shared" si="63"/>
        <v>0</v>
      </c>
      <c r="J179" s="57">
        <f t="shared" si="63"/>
        <v>0</v>
      </c>
      <c r="K179" s="41">
        <f t="shared" si="45"/>
        <v>-3007</v>
      </c>
    </row>
    <row r="180" spans="1:11" s="78" customFormat="1" ht="20.100000000000001" customHeight="1" x14ac:dyDescent="0.3">
      <c r="A180" s="42">
        <v>172</v>
      </c>
      <c r="B180" s="43"/>
      <c r="C180" s="66" t="s">
        <v>137</v>
      </c>
      <c r="D180" s="66" t="s">
        <v>138</v>
      </c>
      <c r="E180" s="37" t="s">
        <v>32</v>
      </c>
      <c r="F180" s="57">
        <v>39207280</v>
      </c>
      <c r="G180" s="68">
        <v>0</v>
      </c>
      <c r="H180" s="68">
        <v>0</v>
      </c>
      <c r="I180" s="68">
        <v>0</v>
      </c>
      <c r="J180" s="40">
        <v>0</v>
      </c>
      <c r="K180" s="41">
        <f t="shared" si="45"/>
        <v>39207280</v>
      </c>
    </row>
    <row r="181" spans="1:11" s="78" customFormat="1" ht="20.100000000000001" customHeight="1" x14ac:dyDescent="0.3">
      <c r="A181" s="37">
        <v>173</v>
      </c>
      <c r="B181" s="43"/>
      <c r="C181" s="43"/>
      <c r="D181" s="43"/>
      <c r="E181" s="42" t="s">
        <v>33</v>
      </c>
      <c r="F181" s="57">
        <v>39207280</v>
      </c>
      <c r="G181" s="68">
        <v>0</v>
      </c>
      <c r="H181" s="68">
        <v>0</v>
      </c>
      <c r="I181" s="68">
        <v>0</v>
      </c>
      <c r="J181" s="40">
        <v>0</v>
      </c>
      <c r="K181" s="41">
        <f t="shared" si="45"/>
        <v>39207280</v>
      </c>
    </row>
    <row r="182" spans="1:11" s="78" customFormat="1" ht="20.100000000000001" customHeight="1" x14ac:dyDescent="0.3">
      <c r="A182" s="42">
        <v>174</v>
      </c>
      <c r="B182" s="43"/>
      <c r="C182" s="43"/>
      <c r="D182" s="45"/>
      <c r="E182" s="42" t="s">
        <v>34</v>
      </c>
      <c r="F182" s="57">
        <f>F180-F181</f>
        <v>0</v>
      </c>
      <c r="G182" s="57">
        <f t="shared" ref="G182:J182" si="64">G180-G181</f>
        <v>0</v>
      </c>
      <c r="H182" s="57">
        <f t="shared" si="64"/>
        <v>0</v>
      </c>
      <c r="I182" s="57">
        <f t="shared" si="64"/>
        <v>0</v>
      </c>
      <c r="J182" s="57">
        <f t="shared" si="64"/>
        <v>0</v>
      </c>
      <c r="K182" s="41">
        <f t="shared" si="45"/>
        <v>0</v>
      </c>
    </row>
    <row r="183" spans="1:11" s="78" customFormat="1" ht="20.100000000000001" customHeight="1" x14ac:dyDescent="0.3">
      <c r="A183" s="37">
        <v>175</v>
      </c>
      <c r="B183" s="43"/>
      <c r="C183" s="43"/>
      <c r="D183" s="66" t="s">
        <v>139</v>
      </c>
      <c r="E183" s="37" t="s">
        <v>32</v>
      </c>
      <c r="F183" s="57">
        <v>5572720</v>
      </c>
      <c r="G183" s="68">
        <v>0</v>
      </c>
      <c r="H183" s="68">
        <v>0</v>
      </c>
      <c r="I183" s="68">
        <v>0</v>
      </c>
      <c r="J183" s="40">
        <v>0</v>
      </c>
      <c r="K183" s="41">
        <f t="shared" si="45"/>
        <v>5572720</v>
      </c>
    </row>
    <row r="184" spans="1:11" s="78" customFormat="1" ht="20.100000000000001" customHeight="1" x14ac:dyDescent="0.3">
      <c r="A184" s="42">
        <v>176</v>
      </c>
      <c r="B184" s="43"/>
      <c r="C184" s="43"/>
      <c r="D184" s="43"/>
      <c r="E184" s="42" t="s">
        <v>33</v>
      </c>
      <c r="F184" s="57">
        <v>5572720</v>
      </c>
      <c r="G184" s="68">
        <v>0</v>
      </c>
      <c r="H184" s="68">
        <v>0</v>
      </c>
      <c r="I184" s="68">
        <v>0</v>
      </c>
      <c r="J184" s="40">
        <v>0</v>
      </c>
      <c r="K184" s="41">
        <f t="shared" si="45"/>
        <v>5572720</v>
      </c>
    </row>
    <row r="185" spans="1:11" s="78" customFormat="1" ht="20.100000000000001" customHeight="1" x14ac:dyDescent="0.3">
      <c r="A185" s="37">
        <v>177</v>
      </c>
      <c r="B185" s="43"/>
      <c r="C185" s="43"/>
      <c r="D185" s="45"/>
      <c r="E185" s="42" t="s">
        <v>34</v>
      </c>
      <c r="F185" s="57">
        <f>F183-F184</f>
        <v>0</v>
      </c>
      <c r="G185" s="57">
        <f t="shared" ref="G185:J185" si="65">G183-G184</f>
        <v>0</v>
      </c>
      <c r="H185" s="57">
        <f t="shared" si="65"/>
        <v>0</v>
      </c>
      <c r="I185" s="57">
        <f t="shared" si="65"/>
        <v>0</v>
      </c>
      <c r="J185" s="57">
        <f t="shared" si="65"/>
        <v>0</v>
      </c>
      <c r="K185" s="41">
        <f t="shared" si="45"/>
        <v>0</v>
      </c>
    </row>
    <row r="186" spans="1:11" s="78" customFormat="1" ht="20.100000000000001" customHeight="1" x14ac:dyDescent="0.3">
      <c r="A186" s="42">
        <v>178</v>
      </c>
      <c r="B186" s="43"/>
      <c r="C186" s="43"/>
      <c r="D186" s="43" t="s">
        <v>140</v>
      </c>
      <c r="E186" s="37" t="s">
        <v>32</v>
      </c>
      <c r="F186" s="57">
        <v>30520000</v>
      </c>
      <c r="G186" s="68">
        <v>0</v>
      </c>
      <c r="H186" s="68">
        <v>0</v>
      </c>
      <c r="I186" s="68">
        <v>0</v>
      </c>
      <c r="J186" s="40">
        <v>0</v>
      </c>
      <c r="K186" s="41">
        <f t="shared" si="45"/>
        <v>30520000</v>
      </c>
    </row>
    <row r="187" spans="1:11" s="78" customFormat="1" ht="20.100000000000001" customHeight="1" x14ac:dyDescent="0.3">
      <c r="A187" s="37">
        <v>179</v>
      </c>
      <c r="B187" s="43"/>
      <c r="C187" s="43"/>
      <c r="D187" s="43"/>
      <c r="E187" s="42" t="s">
        <v>33</v>
      </c>
      <c r="F187" s="57">
        <v>30520000</v>
      </c>
      <c r="G187" s="68">
        <v>0</v>
      </c>
      <c r="H187" s="68">
        <v>0</v>
      </c>
      <c r="I187" s="68">
        <v>0</v>
      </c>
      <c r="J187" s="40">
        <v>0</v>
      </c>
      <c r="K187" s="41">
        <f t="shared" si="45"/>
        <v>30520000</v>
      </c>
    </row>
    <row r="188" spans="1:11" s="78" customFormat="1" ht="20.100000000000001" customHeight="1" x14ac:dyDescent="0.3">
      <c r="A188" s="42">
        <v>180</v>
      </c>
      <c r="B188" s="43"/>
      <c r="C188" s="43"/>
      <c r="D188" s="45"/>
      <c r="E188" s="42" t="s">
        <v>34</v>
      </c>
      <c r="F188" s="57">
        <f>F186-F187</f>
        <v>0</v>
      </c>
      <c r="G188" s="57">
        <f t="shared" ref="G188:J188" si="66">G186-G187</f>
        <v>0</v>
      </c>
      <c r="H188" s="57">
        <f t="shared" si="66"/>
        <v>0</v>
      </c>
      <c r="I188" s="57">
        <f t="shared" si="66"/>
        <v>0</v>
      </c>
      <c r="J188" s="57">
        <f t="shared" si="66"/>
        <v>0</v>
      </c>
      <c r="K188" s="41">
        <f t="shared" si="45"/>
        <v>0</v>
      </c>
    </row>
    <row r="189" spans="1:11" s="78" customFormat="1" ht="20.100000000000001" customHeight="1" x14ac:dyDescent="0.3">
      <c r="A189" s="37">
        <v>181</v>
      </c>
      <c r="B189" s="43"/>
      <c r="C189" s="43"/>
      <c r="D189" s="43" t="s">
        <v>141</v>
      </c>
      <c r="E189" s="37" t="s">
        <v>32</v>
      </c>
      <c r="F189" s="57">
        <v>17800000</v>
      </c>
      <c r="G189" s="68">
        <v>0</v>
      </c>
      <c r="H189" s="68">
        <v>0</v>
      </c>
      <c r="I189" s="68">
        <v>0</v>
      </c>
      <c r="J189" s="40">
        <v>0</v>
      </c>
      <c r="K189" s="41">
        <f t="shared" ref="K189:K238" si="67">SUM(F189:J189)</f>
        <v>17800000</v>
      </c>
    </row>
    <row r="190" spans="1:11" s="78" customFormat="1" ht="20.100000000000001" customHeight="1" x14ac:dyDescent="0.3">
      <c r="A190" s="42">
        <v>182</v>
      </c>
      <c r="B190" s="43"/>
      <c r="C190" s="43"/>
      <c r="D190" s="43"/>
      <c r="E190" s="42" t="s">
        <v>33</v>
      </c>
      <c r="F190" s="57">
        <v>17800000</v>
      </c>
      <c r="G190" s="68">
        <v>0</v>
      </c>
      <c r="H190" s="68">
        <v>0</v>
      </c>
      <c r="I190" s="68">
        <v>0</v>
      </c>
      <c r="J190" s="40">
        <v>0</v>
      </c>
      <c r="K190" s="41">
        <f t="shared" si="67"/>
        <v>17800000</v>
      </c>
    </row>
    <row r="191" spans="1:11" s="78" customFormat="1" ht="20.100000000000001" customHeight="1" x14ac:dyDescent="0.3">
      <c r="A191" s="37">
        <v>183</v>
      </c>
      <c r="B191" s="43"/>
      <c r="C191" s="43"/>
      <c r="D191" s="45"/>
      <c r="E191" s="42" t="s">
        <v>34</v>
      </c>
      <c r="F191" s="57">
        <f>F189-F190</f>
        <v>0</v>
      </c>
      <c r="G191" s="57">
        <f t="shared" ref="G191:J191" si="68">G189-G190</f>
        <v>0</v>
      </c>
      <c r="H191" s="57">
        <f t="shared" si="68"/>
        <v>0</v>
      </c>
      <c r="I191" s="57">
        <f t="shared" si="68"/>
        <v>0</v>
      </c>
      <c r="J191" s="57">
        <f t="shared" si="68"/>
        <v>0</v>
      </c>
      <c r="K191" s="41">
        <f t="shared" si="67"/>
        <v>0</v>
      </c>
    </row>
    <row r="192" spans="1:11" s="78" customFormat="1" ht="20.100000000000001" customHeight="1" x14ac:dyDescent="0.3">
      <c r="A192" s="42">
        <v>184</v>
      </c>
      <c r="B192" s="43"/>
      <c r="C192" s="43"/>
      <c r="D192" s="43" t="s">
        <v>142</v>
      </c>
      <c r="E192" s="37" t="s">
        <v>32</v>
      </c>
      <c r="F192" s="57">
        <v>26900000</v>
      </c>
      <c r="G192" s="68">
        <v>0</v>
      </c>
      <c r="H192" s="68">
        <v>0</v>
      </c>
      <c r="I192" s="68">
        <v>0</v>
      </c>
      <c r="J192" s="40">
        <v>0</v>
      </c>
      <c r="K192" s="41">
        <f t="shared" si="67"/>
        <v>26900000</v>
      </c>
    </row>
    <row r="193" spans="1:12" s="78" customFormat="1" ht="20.100000000000001" customHeight="1" x14ac:dyDescent="0.3">
      <c r="A193" s="37">
        <v>185</v>
      </c>
      <c r="B193" s="43"/>
      <c r="C193" s="43"/>
      <c r="D193" s="43"/>
      <c r="E193" s="42" t="s">
        <v>33</v>
      </c>
      <c r="F193" s="57">
        <v>16176200</v>
      </c>
      <c r="G193" s="68">
        <v>0</v>
      </c>
      <c r="H193" s="68">
        <v>0</v>
      </c>
      <c r="I193" s="68">
        <v>0</v>
      </c>
      <c r="J193" s="40">
        <v>0</v>
      </c>
      <c r="K193" s="41">
        <f t="shared" si="67"/>
        <v>16176200</v>
      </c>
    </row>
    <row r="194" spans="1:12" s="78" customFormat="1" ht="20.100000000000001" customHeight="1" x14ac:dyDescent="0.3">
      <c r="A194" s="42">
        <v>186</v>
      </c>
      <c r="B194" s="43"/>
      <c r="C194" s="43"/>
      <c r="D194" s="45"/>
      <c r="E194" s="42" t="s">
        <v>34</v>
      </c>
      <c r="F194" s="57">
        <f>F192-F193</f>
        <v>10723800</v>
      </c>
      <c r="G194" s="57">
        <f t="shared" ref="G194:J194" si="69">G192-G193</f>
        <v>0</v>
      </c>
      <c r="H194" s="57">
        <f t="shared" si="69"/>
        <v>0</v>
      </c>
      <c r="I194" s="57">
        <f t="shared" si="69"/>
        <v>0</v>
      </c>
      <c r="J194" s="57">
        <f t="shared" si="69"/>
        <v>0</v>
      </c>
      <c r="K194" s="41">
        <f t="shared" si="67"/>
        <v>10723800</v>
      </c>
    </row>
    <row r="195" spans="1:12" s="78" customFormat="1" ht="20.100000000000001" customHeight="1" x14ac:dyDescent="0.3">
      <c r="A195" s="37">
        <v>187</v>
      </c>
      <c r="B195" s="43"/>
      <c r="C195" s="43"/>
      <c r="D195" s="66" t="s">
        <v>143</v>
      </c>
      <c r="E195" s="37" t="s">
        <v>32</v>
      </c>
      <c r="F195" s="57">
        <v>0</v>
      </c>
      <c r="G195" s="68">
        <v>0</v>
      </c>
      <c r="H195" s="68">
        <v>0</v>
      </c>
      <c r="I195" s="68">
        <v>0</v>
      </c>
      <c r="J195" s="40">
        <v>0</v>
      </c>
      <c r="K195" s="41">
        <f t="shared" si="67"/>
        <v>0</v>
      </c>
    </row>
    <row r="196" spans="1:12" s="78" customFormat="1" ht="20.100000000000001" customHeight="1" x14ac:dyDescent="0.3">
      <c r="A196" s="42">
        <v>188</v>
      </c>
      <c r="B196" s="43"/>
      <c r="C196" s="43"/>
      <c r="D196" s="43"/>
      <c r="E196" s="42" t="s">
        <v>33</v>
      </c>
      <c r="F196" s="57">
        <v>29458</v>
      </c>
      <c r="G196" s="68">
        <v>0</v>
      </c>
      <c r="H196" s="68">
        <v>0</v>
      </c>
      <c r="I196" s="68">
        <v>0</v>
      </c>
      <c r="J196" s="40">
        <v>0</v>
      </c>
      <c r="K196" s="41">
        <f t="shared" si="67"/>
        <v>29458</v>
      </c>
    </row>
    <row r="197" spans="1:12" s="78" customFormat="1" ht="20.100000000000001" customHeight="1" x14ac:dyDescent="0.3">
      <c r="A197" s="37">
        <v>189</v>
      </c>
      <c r="B197" s="43"/>
      <c r="C197" s="45"/>
      <c r="D197" s="45"/>
      <c r="E197" s="42" t="s">
        <v>34</v>
      </c>
      <c r="F197" s="57">
        <f>F195-F196</f>
        <v>-29458</v>
      </c>
      <c r="G197" s="57">
        <f t="shared" ref="G197:J197" si="70">G195-G196</f>
        <v>0</v>
      </c>
      <c r="H197" s="57">
        <f t="shared" si="70"/>
        <v>0</v>
      </c>
      <c r="I197" s="57">
        <f t="shared" si="70"/>
        <v>0</v>
      </c>
      <c r="J197" s="57">
        <f t="shared" si="70"/>
        <v>0</v>
      </c>
      <c r="K197" s="41">
        <f t="shared" si="67"/>
        <v>-29458</v>
      </c>
    </row>
    <row r="198" spans="1:12" s="78" customFormat="1" ht="20.100000000000001" customHeight="1" x14ac:dyDescent="0.3">
      <c r="A198" s="42">
        <v>190</v>
      </c>
      <c r="B198" s="43"/>
      <c r="C198" s="66" t="s">
        <v>144</v>
      </c>
      <c r="D198" s="66" t="s">
        <v>144</v>
      </c>
      <c r="E198" s="37" t="s">
        <v>32</v>
      </c>
      <c r="F198" s="57">
        <v>85514000</v>
      </c>
      <c r="G198" s="68">
        <v>0</v>
      </c>
      <c r="H198" s="68">
        <v>0</v>
      </c>
      <c r="I198" s="68">
        <v>0</v>
      </c>
      <c r="J198" s="40">
        <v>0</v>
      </c>
      <c r="K198" s="41">
        <f t="shared" si="67"/>
        <v>85514000</v>
      </c>
    </row>
    <row r="199" spans="1:12" s="78" customFormat="1" ht="20.100000000000001" customHeight="1" x14ac:dyDescent="0.3">
      <c r="A199" s="37">
        <v>191</v>
      </c>
      <c r="B199" s="43"/>
      <c r="C199" s="43"/>
      <c r="D199" s="43"/>
      <c r="E199" s="42" t="s">
        <v>33</v>
      </c>
      <c r="F199" s="57">
        <v>71063310</v>
      </c>
      <c r="G199" s="68">
        <v>0</v>
      </c>
      <c r="H199" s="68">
        <v>0</v>
      </c>
      <c r="I199" s="68">
        <v>0</v>
      </c>
      <c r="J199" s="40">
        <v>0</v>
      </c>
      <c r="K199" s="41">
        <f t="shared" si="67"/>
        <v>71063310</v>
      </c>
    </row>
    <row r="200" spans="1:12" s="78" customFormat="1" ht="20.100000000000001" customHeight="1" x14ac:dyDescent="0.3">
      <c r="A200" s="42">
        <v>192</v>
      </c>
      <c r="B200" s="43"/>
      <c r="C200" s="43"/>
      <c r="D200" s="45"/>
      <c r="E200" s="42" t="s">
        <v>34</v>
      </c>
      <c r="F200" s="57">
        <f>F198-F199</f>
        <v>14450690</v>
      </c>
      <c r="G200" s="57">
        <f t="shared" ref="G200:J200" si="71">G198-G199</f>
        <v>0</v>
      </c>
      <c r="H200" s="57">
        <f t="shared" si="71"/>
        <v>0</v>
      </c>
      <c r="I200" s="57">
        <f t="shared" si="71"/>
        <v>0</v>
      </c>
      <c r="J200" s="57">
        <f t="shared" si="71"/>
        <v>0</v>
      </c>
      <c r="K200" s="41">
        <f t="shared" si="67"/>
        <v>14450690</v>
      </c>
    </row>
    <row r="201" spans="1:12" s="78" customFormat="1" ht="20.100000000000001" customHeight="1" x14ac:dyDescent="0.3">
      <c r="A201" s="37">
        <v>193</v>
      </c>
      <c r="B201" s="43"/>
      <c r="C201" s="43"/>
      <c r="D201" s="66" t="s">
        <v>145</v>
      </c>
      <c r="E201" s="37" t="s">
        <v>32</v>
      </c>
      <c r="F201" s="57">
        <v>0</v>
      </c>
      <c r="G201" s="68">
        <v>0</v>
      </c>
      <c r="H201" s="68">
        <v>0</v>
      </c>
      <c r="I201" s="68">
        <v>0</v>
      </c>
      <c r="J201" s="40">
        <v>0</v>
      </c>
      <c r="K201" s="41">
        <f t="shared" si="67"/>
        <v>0</v>
      </c>
    </row>
    <row r="202" spans="1:12" s="78" customFormat="1" ht="20.100000000000001" customHeight="1" x14ac:dyDescent="0.3">
      <c r="A202" s="42">
        <v>194</v>
      </c>
      <c r="B202" s="43"/>
      <c r="C202" s="43"/>
      <c r="D202" s="43"/>
      <c r="E202" s="42" t="s">
        <v>33</v>
      </c>
      <c r="F202" s="57">
        <v>3610055</v>
      </c>
      <c r="G202" s="68">
        <v>0</v>
      </c>
      <c r="H202" s="68">
        <v>0</v>
      </c>
      <c r="I202" s="68">
        <v>0</v>
      </c>
      <c r="J202" s="40">
        <v>0</v>
      </c>
      <c r="K202" s="41">
        <f t="shared" si="67"/>
        <v>3610055</v>
      </c>
    </row>
    <row r="203" spans="1:12" s="78" customFormat="1" ht="20.100000000000001" customHeight="1" x14ac:dyDescent="0.3">
      <c r="A203" s="37">
        <v>195</v>
      </c>
      <c r="B203" s="43"/>
      <c r="C203" s="45"/>
      <c r="D203" s="45"/>
      <c r="E203" s="42" t="s">
        <v>34</v>
      </c>
      <c r="F203" s="57">
        <f>F201-F202</f>
        <v>-3610055</v>
      </c>
      <c r="G203" s="57">
        <f t="shared" ref="G203:J203" si="72">G201-G202</f>
        <v>0</v>
      </c>
      <c r="H203" s="57">
        <f t="shared" si="72"/>
        <v>0</v>
      </c>
      <c r="I203" s="57">
        <f t="shared" si="72"/>
        <v>0</v>
      </c>
      <c r="J203" s="57">
        <f t="shared" si="72"/>
        <v>0</v>
      </c>
      <c r="K203" s="41">
        <f t="shared" si="67"/>
        <v>-3610055</v>
      </c>
    </row>
    <row r="204" spans="1:12" s="78" customFormat="1" ht="31.5" customHeight="1" x14ac:dyDescent="0.3">
      <c r="A204" s="42">
        <v>196</v>
      </c>
      <c r="B204" s="43"/>
      <c r="C204" s="66" t="s">
        <v>146</v>
      </c>
      <c r="D204" s="66" t="s">
        <v>146</v>
      </c>
      <c r="E204" s="37" t="s">
        <v>32</v>
      </c>
      <c r="F204" s="57">
        <v>10000000</v>
      </c>
      <c r="G204" s="68">
        <v>0</v>
      </c>
      <c r="H204" s="68">
        <v>0</v>
      </c>
      <c r="I204" s="68">
        <v>0</v>
      </c>
      <c r="J204" s="40">
        <v>0</v>
      </c>
      <c r="K204" s="41">
        <f t="shared" si="67"/>
        <v>10000000</v>
      </c>
      <c r="L204" s="79"/>
    </row>
    <row r="205" spans="1:12" s="78" customFormat="1" ht="20.100000000000001" customHeight="1" x14ac:dyDescent="0.3">
      <c r="A205" s="37">
        <v>197</v>
      </c>
      <c r="B205" s="43"/>
      <c r="C205" s="43"/>
      <c r="D205" s="43"/>
      <c r="E205" s="42" t="s">
        <v>33</v>
      </c>
      <c r="F205" s="57">
        <v>3843000</v>
      </c>
      <c r="G205" s="68">
        <v>0</v>
      </c>
      <c r="H205" s="68">
        <v>0</v>
      </c>
      <c r="I205" s="68">
        <v>0</v>
      </c>
      <c r="J205" s="40">
        <v>0</v>
      </c>
      <c r="K205" s="41">
        <f t="shared" si="67"/>
        <v>3843000</v>
      </c>
    </row>
    <row r="206" spans="1:12" s="78" customFormat="1" ht="20.100000000000001" customHeight="1" x14ac:dyDescent="0.3">
      <c r="A206" s="42">
        <v>198</v>
      </c>
      <c r="B206" s="43"/>
      <c r="C206" s="45"/>
      <c r="D206" s="45"/>
      <c r="E206" s="42" t="s">
        <v>34</v>
      </c>
      <c r="F206" s="57">
        <f>F204-F205</f>
        <v>6157000</v>
      </c>
      <c r="G206" s="57">
        <f t="shared" ref="G206:J206" si="73">G204-G205</f>
        <v>0</v>
      </c>
      <c r="H206" s="57">
        <f t="shared" si="73"/>
        <v>0</v>
      </c>
      <c r="I206" s="57">
        <f t="shared" si="73"/>
        <v>0</v>
      </c>
      <c r="J206" s="57">
        <f t="shared" si="73"/>
        <v>0</v>
      </c>
      <c r="K206" s="41">
        <f t="shared" si="67"/>
        <v>6157000</v>
      </c>
    </row>
    <row r="207" spans="1:12" s="78" customFormat="1" ht="20.100000000000001" customHeight="1" x14ac:dyDescent="0.3">
      <c r="A207" s="37">
        <v>199</v>
      </c>
      <c r="B207" s="83"/>
      <c r="C207" s="66" t="s">
        <v>147</v>
      </c>
      <c r="D207" s="66" t="s">
        <v>148</v>
      </c>
      <c r="E207" s="37" t="s">
        <v>32</v>
      </c>
      <c r="F207" s="57">
        <v>32880360</v>
      </c>
      <c r="G207" s="68">
        <v>0</v>
      </c>
      <c r="H207" s="68">
        <v>0</v>
      </c>
      <c r="I207" s="68">
        <v>0</v>
      </c>
      <c r="J207" s="40">
        <v>0</v>
      </c>
      <c r="K207" s="41">
        <f>SUM(F207:J207)</f>
        <v>32880360</v>
      </c>
    </row>
    <row r="208" spans="1:12" s="78" customFormat="1" ht="20.100000000000001" customHeight="1" x14ac:dyDescent="0.3">
      <c r="A208" s="42">
        <v>200</v>
      </c>
      <c r="B208" s="83"/>
      <c r="C208" s="43"/>
      <c r="D208" s="43"/>
      <c r="E208" s="42" t="s">
        <v>33</v>
      </c>
      <c r="F208" s="57">
        <v>32880360</v>
      </c>
      <c r="G208" s="68">
        <v>0</v>
      </c>
      <c r="H208" s="68">
        <v>0</v>
      </c>
      <c r="I208" s="68">
        <v>0</v>
      </c>
      <c r="J208" s="40">
        <v>0</v>
      </c>
      <c r="K208" s="41">
        <f>SUM(F208:J208)</f>
        <v>32880360</v>
      </c>
    </row>
    <row r="209" spans="1:11" s="78" customFormat="1" ht="20.100000000000001" customHeight="1" x14ac:dyDescent="0.3">
      <c r="A209" s="37">
        <v>201</v>
      </c>
      <c r="B209" s="83"/>
      <c r="C209" s="43"/>
      <c r="D209" s="43"/>
      <c r="E209" s="42" t="s">
        <v>34</v>
      </c>
      <c r="F209" s="57">
        <f>F207-F208</f>
        <v>0</v>
      </c>
      <c r="G209" s="57">
        <f t="shared" ref="G209:J209" si="74">G207-G208</f>
        <v>0</v>
      </c>
      <c r="H209" s="57">
        <f t="shared" si="74"/>
        <v>0</v>
      </c>
      <c r="I209" s="57">
        <f t="shared" si="74"/>
        <v>0</v>
      </c>
      <c r="J209" s="57">
        <f t="shared" si="74"/>
        <v>0</v>
      </c>
      <c r="K209" s="41">
        <f t="shared" ref="K209" si="75">SUM(F209:J209)</f>
        <v>0</v>
      </c>
    </row>
    <row r="210" spans="1:11" s="78" customFormat="1" ht="20.100000000000001" customHeight="1" x14ac:dyDescent="0.3">
      <c r="A210" s="42">
        <v>202</v>
      </c>
      <c r="B210" s="83"/>
      <c r="C210" s="43"/>
      <c r="D210" s="66" t="s">
        <v>149</v>
      </c>
      <c r="E210" s="37" t="s">
        <v>32</v>
      </c>
      <c r="F210" s="57">
        <v>8627840</v>
      </c>
      <c r="G210" s="68">
        <v>0</v>
      </c>
      <c r="H210" s="68">
        <v>0</v>
      </c>
      <c r="I210" s="68">
        <v>0</v>
      </c>
      <c r="J210" s="40">
        <v>0</v>
      </c>
      <c r="K210" s="41">
        <f>SUM(F210:J210)</f>
        <v>8627840</v>
      </c>
    </row>
    <row r="211" spans="1:11" s="78" customFormat="1" ht="20.100000000000001" customHeight="1" x14ac:dyDescent="0.3">
      <c r="A211" s="37">
        <v>203</v>
      </c>
      <c r="B211" s="83"/>
      <c r="C211" s="43"/>
      <c r="D211" s="43"/>
      <c r="E211" s="42" t="s">
        <v>33</v>
      </c>
      <c r="F211" s="57">
        <v>8627840</v>
      </c>
      <c r="G211" s="68">
        <v>0</v>
      </c>
      <c r="H211" s="68">
        <v>0</v>
      </c>
      <c r="I211" s="68">
        <v>0</v>
      </c>
      <c r="J211" s="40">
        <v>0</v>
      </c>
      <c r="K211" s="41">
        <f>SUM(F211:J211)</f>
        <v>8627840</v>
      </c>
    </row>
    <row r="212" spans="1:11" s="78" customFormat="1" ht="20.100000000000001" customHeight="1" x14ac:dyDescent="0.3">
      <c r="A212" s="42">
        <v>204</v>
      </c>
      <c r="B212" s="83"/>
      <c r="C212" s="43"/>
      <c r="D212" s="43"/>
      <c r="E212" s="42" t="s">
        <v>34</v>
      </c>
      <c r="F212" s="57">
        <f>F210-F211</f>
        <v>0</v>
      </c>
      <c r="G212" s="57">
        <f t="shared" ref="G212:J212" si="76">G210-G211</f>
        <v>0</v>
      </c>
      <c r="H212" s="57">
        <f t="shared" si="76"/>
        <v>0</v>
      </c>
      <c r="I212" s="57">
        <f t="shared" si="76"/>
        <v>0</v>
      </c>
      <c r="J212" s="57">
        <f t="shared" si="76"/>
        <v>0</v>
      </c>
      <c r="K212" s="41">
        <f t="shared" ref="K212" si="77">SUM(F212:J212)</f>
        <v>0</v>
      </c>
    </row>
    <row r="213" spans="1:11" s="78" customFormat="1" ht="20.100000000000001" customHeight="1" x14ac:dyDescent="0.3">
      <c r="A213" s="37">
        <v>205</v>
      </c>
      <c r="B213" s="83"/>
      <c r="C213" s="43"/>
      <c r="D213" s="66" t="s">
        <v>150</v>
      </c>
      <c r="E213" s="37" t="s">
        <v>32</v>
      </c>
      <c r="F213" s="57">
        <v>7911800</v>
      </c>
      <c r="G213" s="68">
        <v>0</v>
      </c>
      <c r="H213" s="68">
        <v>0</v>
      </c>
      <c r="I213" s="68">
        <v>0</v>
      </c>
      <c r="J213" s="40">
        <v>0</v>
      </c>
      <c r="K213" s="41">
        <f>SUM(F213:J213)</f>
        <v>7911800</v>
      </c>
    </row>
    <row r="214" spans="1:11" s="78" customFormat="1" ht="20.100000000000001" customHeight="1" x14ac:dyDescent="0.3">
      <c r="A214" s="42">
        <v>206</v>
      </c>
      <c r="B214" s="83"/>
      <c r="C214" s="43"/>
      <c r="D214" s="43"/>
      <c r="E214" s="42" t="s">
        <v>33</v>
      </c>
      <c r="F214" s="57">
        <v>7911800</v>
      </c>
      <c r="G214" s="68">
        <v>0</v>
      </c>
      <c r="H214" s="68">
        <v>0</v>
      </c>
      <c r="I214" s="68">
        <v>0</v>
      </c>
      <c r="J214" s="40">
        <v>0</v>
      </c>
      <c r="K214" s="41">
        <f>SUM(F214:J214)</f>
        <v>7911800</v>
      </c>
    </row>
    <row r="215" spans="1:11" s="78" customFormat="1" ht="20.100000000000001" customHeight="1" x14ac:dyDescent="0.3">
      <c r="A215" s="37">
        <v>207</v>
      </c>
      <c r="B215" s="83"/>
      <c r="C215" s="45"/>
      <c r="D215" s="43"/>
      <c r="E215" s="42" t="s">
        <v>34</v>
      </c>
      <c r="F215" s="57">
        <f>F213-F214</f>
        <v>0</v>
      </c>
      <c r="G215" s="57">
        <f t="shared" ref="G215:J215" si="78">G213-G214</f>
        <v>0</v>
      </c>
      <c r="H215" s="57">
        <f t="shared" si="78"/>
        <v>0</v>
      </c>
      <c r="I215" s="57">
        <f t="shared" si="78"/>
        <v>0</v>
      </c>
      <c r="J215" s="57">
        <f t="shared" si="78"/>
        <v>0</v>
      </c>
      <c r="K215" s="41">
        <f t="shared" ref="K215" si="79">SUM(F215:J215)</f>
        <v>0</v>
      </c>
    </row>
    <row r="216" spans="1:11" s="78" customFormat="1" ht="20.100000000000001" customHeight="1" x14ac:dyDescent="0.3">
      <c r="A216" s="42">
        <v>208</v>
      </c>
      <c r="B216" s="83"/>
      <c r="C216" s="66" t="s">
        <v>151</v>
      </c>
      <c r="D216" s="66" t="s">
        <v>152</v>
      </c>
      <c r="E216" s="37" t="s">
        <v>32</v>
      </c>
      <c r="F216" s="57">
        <v>26753040</v>
      </c>
      <c r="G216" s="68">
        <v>0</v>
      </c>
      <c r="H216" s="68">
        <v>0</v>
      </c>
      <c r="I216" s="68">
        <v>0</v>
      </c>
      <c r="J216" s="40">
        <v>0</v>
      </c>
      <c r="K216" s="41">
        <f>SUM(F216:J216)</f>
        <v>26753040</v>
      </c>
    </row>
    <row r="217" spans="1:11" s="78" customFormat="1" ht="20.100000000000001" customHeight="1" x14ac:dyDescent="0.3">
      <c r="A217" s="37">
        <v>209</v>
      </c>
      <c r="B217" s="83"/>
      <c r="C217" s="43"/>
      <c r="D217" s="43"/>
      <c r="E217" s="42" t="s">
        <v>33</v>
      </c>
      <c r="F217" s="57">
        <v>24757740</v>
      </c>
      <c r="G217" s="68">
        <v>0</v>
      </c>
      <c r="H217" s="68">
        <v>0</v>
      </c>
      <c r="I217" s="68">
        <v>0</v>
      </c>
      <c r="J217" s="40">
        <v>0</v>
      </c>
      <c r="K217" s="41">
        <f>SUM(F217:J217)</f>
        <v>24757740</v>
      </c>
    </row>
    <row r="218" spans="1:11" s="78" customFormat="1" ht="20.100000000000001" customHeight="1" x14ac:dyDescent="0.3">
      <c r="A218" s="42">
        <v>210</v>
      </c>
      <c r="B218" s="83"/>
      <c r="C218" s="43"/>
      <c r="D218" s="45"/>
      <c r="E218" s="42" t="s">
        <v>34</v>
      </c>
      <c r="F218" s="57">
        <f>F216-F217</f>
        <v>1995300</v>
      </c>
      <c r="G218" s="57">
        <f t="shared" ref="G218:J218" si="80">G216-G217</f>
        <v>0</v>
      </c>
      <c r="H218" s="57">
        <f t="shared" si="80"/>
        <v>0</v>
      </c>
      <c r="I218" s="57">
        <f t="shared" si="80"/>
        <v>0</v>
      </c>
      <c r="J218" s="57">
        <f t="shared" si="80"/>
        <v>0</v>
      </c>
      <c r="K218" s="41">
        <f t="shared" ref="K218" si="81">SUM(F218:J218)</f>
        <v>1995300</v>
      </c>
    </row>
    <row r="219" spans="1:11" s="78" customFormat="1" ht="20.100000000000001" customHeight="1" x14ac:dyDescent="0.3">
      <c r="A219" s="42">
        <v>202</v>
      </c>
      <c r="B219" s="83"/>
      <c r="C219" s="43"/>
      <c r="D219" s="66" t="s">
        <v>153</v>
      </c>
      <c r="E219" s="37" t="s">
        <v>32</v>
      </c>
      <c r="F219" s="57">
        <v>3895960</v>
      </c>
      <c r="G219" s="68">
        <v>0</v>
      </c>
      <c r="H219" s="68">
        <v>0</v>
      </c>
      <c r="I219" s="68">
        <v>0</v>
      </c>
      <c r="J219" s="40">
        <v>0</v>
      </c>
      <c r="K219" s="41">
        <f>SUM(F219:J219)</f>
        <v>3895960</v>
      </c>
    </row>
    <row r="220" spans="1:11" s="78" customFormat="1" ht="20.100000000000001" customHeight="1" x14ac:dyDescent="0.3">
      <c r="A220" s="37">
        <v>203</v>
      </c>
      <c r="B220" s="83"/>
      <c r="C220" s="43"/>
      <c r="D220" s="43"/>
      <c r="E220" s="42" t="s">
        <v>33</v>
      </c>
      <c r="F220" s="57">
        <v>4058960</v>
      </c>
      <c r="G220" s="68">
        <v>0</v>
      </c>
      <c r="H220" s="68">
        <v>0</v>
      </c>
      <c r="I220" s="68">
        <v>0</v>
      </c>
      <c r="J220" s="40">
        <v>0</v>
      </c>
      <c r="K220" s="41">
        <f>SUM(F220:J220)</f>
        <v>4058960</v>
      </c>
    </row>
    <row r="221" spans="1:11" s="78" customFormat="1" ht="20.100000000000001" customHeight="1" x14ac:dyDescent="0.3">
      <c r="A221" s="42">
        <v>204</v>
      </c>
      <c r="B221" s="83"/>
      <c r="C221" s="43"/>
      <c r="D221" s="43"/>
      <c r="E221" s="42" t="s">
        <v>34</v>
      </c>
      <c r="F221" s="57">
        <f>F219-F220</f>
        <v>-163000</v>
      </c>
      <c r="G221" s="57">
        <f t="shared" ref="G221:J221" si="82">G219-G220</f>
        <v>0</v>
      </c>
      <c r="H221" s="57">
        <f t="shared" si="82"/>
        <v>0</v>
      </c>
      <c r="I221" s="57">
        <f t="shared" si="82"/>
        <v>0</v>
      </c>
      <c r="J221" s="57">
        <f t="shared" si="82"/>
        <v>0</v>
      </c>
      <c r="K221" s="41">
        <f t="shared" ref="K221" si="83">SUM(F221:J221)</f>
        <v>-163000</v>
      </c>
    </row>
    <row r="222" spans="1:11" s="78" customFormat="1" ht="20.100000000000001" customHeight="1" x14ac:dyDescent="0.3">
      <c r="A222" s="37">
        <v>205</v>
      </c>
      <c r="B222" s="83"/>
      <c r="C222" s="66" t="s">
        <v>154</v>
      </c>
      <c r="D222" s="66" t="s">
        <v>155</v>
      </c>
      <c r="E222" s="37" t="s">
        <v>32</v>
      </c>
      <c r="F222" s="57">
        <v>3000000</v>
      </c>
      <c r="G222" s="68">
        <v>0</v>
      </c>
      <c r="H222" s="68">
        <v>0</v>
      </c>
      <c r="I222" s="68">
        <v>0</v>
      </c>
      <c r="J222" s="40">
        <v>0</v>
      </c>
      <c r="K222" s="41">
        <f>SUM(F222:J222)</f>
        <v>3000000</v>
      </c>
    </row>
    <row r="223" spans="1:11" s="78" customFormat="1" ht="20.100000000000001" customHeight="1" x14ac:dyDescent="0.3">
      <c r="A223" s="42">
        <v>206</v>
      </c>
      <c r="B223" s="83"/>
      <c r="C223" s="43"/>
      <c r="D223" s="43"/>
      <c r="E223" s="42" t="s">
        <v>33</v>
      </c>
      <c r="F223" s="57">
        <v>3000000</v>
      </c>
      <c r="G223" s="68">
        <v>0</v>
      </c>
      <c r="H223" s="68">
        <v>0</v>
      </c>
      <c r="I223" s="68">
        <v>0</v>
      </c>
      <c r="J223" s="40">
        <v>0</v>
      </c>
      <c r="K223" s="41">
        <f>SUM(F223:J223)</f>
        <v>3000000</v>
      </c>
    </row>
    <row r="224" spans="1:11" s="78" customFormat="1" ht="20.100000000000001" customHeight="1" x14ac:dyDescent="0.3">
      <c r="A224" s="37">
        <v>207</v>
      </c>
      <c r="B224" s="83"/>
      <c r="C224" s="45"/>
      <c r="D224" s="45"/>
      <c r="E224" s="42" t="s">
        <v>34</v>
      </c>
      <c r="F224" s="57">
        <f>F222-F223</f>
        <v>0</v>
      </c>
      <c r="G224" s="57">
        <f t="shared" ref="G224:J224" si="84">G222-G223</f>
        <v>0</v>
      </c>
      <c r="H224" s="57">
        <f t="shared" si="84"/>
        <v>0</v>
      </c>
      <c r="I224" s="57">
        <f t="shared" si="84"/>
        <v>0</v>
      </c>
      <c r="J224" s="57">
        <f t="shared" si="84"/>
        <v>0</v>
      </c>
      <c r="K224" s="41">
        <f t="shared" ref="K224" si="85">SUM(F224:J224)</f>
        <v>0</v>
      </c>
    </row>
    <row r="225" spans="1:13" s="78" customFormat="1" ht="20.100000000000001" customHeight="1" x14ac:dyDescent="0.3">
      <c r="A225" s="42">
        <v>208</v>
      </c>
      <c r="B225" s="83"/>
      <c r="C225" s="66" t="s">
        <v>156</v>
      </c>
      <c r="D225" s="66" t="s">
        <v>156</v>
      </c>
      <c r="E225" s="37" t="s">
        <v>32</v>
      </c>
      <c r="F225" s="57"/>
      <c r="G225" s="68">
        <v>0</v>
      </c>
      <c r="H225" s="68">
        <v>0</v>
      </c>
      <c r="I225" s="68">
        <v>0</v>
      </c>
      <c r="J225" s="60">
        <v>2700000</v>
      </c>
      <c r="K225" s="41">
        <f>SUM(F225:J225)</f>
        <v>2700000</v>
      </c>
    </row>
    <row r="226" spans="1:13" s="78" customFormat="1" ht="20.100000000000001" customHeight="1" x14ac:dyDescent="0.3">
      <c r="A226" s="37">
        <v>209</v>
      </c>
      <c r="B226" s="83"/>
      <c r="C226" s="43"/>
      <c r="D226" s="43"/>
      <c r="E226" s="42" t="s">
        <v>33</v>
      </c>
      <c r="F226" s="57"/>
      <c r="G226" s="68">
        <v>0</v>
      </c>
      <c r="H226" s="68">
        <v>0</v>
      </c>
      <c r="I226" s="68">
        <v>0</v>
      </c>
      <c r="J226" s="60">
        <v>2700000</v>
      </c>
      <c r="K226" s="41">
        <f t="shared" ref="K226:K227" si="86">SUM(F226:J226)</f>
        <v>2700000</v>
      </c>
    </row>
    <row r="227" spans="1:13" s="78" customFormat="1" ht="20.100000000000001" customHeight="1" x14ac:dyDescent="0.3">
      <c r="A227" s="42">
        <v>210</v>
      </c>
      <c r="B227" s="83"/>
      <c r="C227" s="45"/>
      <c r="D227" s="45"/>
      <c r="E227" s="42" t="s">
        <v>34</v>
      </c>
      <c r="F227" s="57">
        <f>F225-F226</f>
        <v>0</v>
      </c>
      <c r="G227" s="57">
        <f t="shared" ref="G227:J227" si="87">G225-G226</f>
        <v>0</v>
      </c>
      <c r="H227" s="57">
        <f t="shared" si="87"/>
        <v>0</v>
      </c>
      <c r="I227" s="57">
        <f t="shared" si="87"/>
        <v>0</v>
      </c>
      <c r="J227" s="57">
        <f t="shared" si="87"/>
        <v>0</v>
      </c>
      <c r="K227" s="41">
        <f t="shared" si="86"/>
        <v>0</v>
      </c>
      <c r="M227" s="79"/>
    </row>
    <row r="228" spans="1:13" ht="20.100000000000001" customHeight="1" x14ac:dyDescent="0.3">
      <c r="A228" s="136" t="s">
        <v>157</v>
      </c>
      <c r="B228" s="124"/>
      <c r="C228" s="124"/>
      <c r="D228" s="137"/>
      <c r="E228" s="48" t="s">
        <v>32</v>
      </c>
      <c r="F228" s="75">
        <f t="shared" ref="F228:J230" si="88">SUM(F48,F51,F54,F57,F60,F63,F66,F69,F72,F75,F78,F81,F84,F87,F90,F93,F96,F99,F102,F105,F108,F111,F114,F117,F120,F123,F126,F129,F132,F135,F138,F141,F144,F147,F150,F153,F156,F159,F162,F165,F168,F171,F174,F177,F180,F183,F186,F189,F192,F195,F198,F201,F204,F207,F210,F213,F216,F219,F222,F225)</f>
        <v>819363000</v>
      </c>
      <c r="G228" s="75">
        <f>SUM(G48,G51,G54,G57,G60,G63,G66,G69,G72,G75,G78,G81,G84,G87,G90,G93,G96,G99,G102,G105,G108,G111,G114,G117,G120,G123,G126,G129,G132,G135,G138,G141,G144,G147,G150,G153,G156,G159,G162,G165,G168,G171,G174,G177,G180,G183,G186,G189,G192,G195,G198,G201,G204,G207,G210,G213,G216,G219,G222,G225)</f>
        <v>10000000</v>
      </c>
      <c r="H228" s="75">
        <f t="shared" si="88"/>
        <v>0</v>
      </c>
      <c r="I228" s="75">
        <f t="shared" si="88"/>
        <v>0</v>
      </c>
      <c r="J228" s="75">
        <f t="shared" si="88"/>
        <v>2700000</v>
      </c>
      <c r="K228" s="75">
        <f>SUM(F228:J228)</f>
        <v>832063000</v>
      </c>
    </row>
    <row r="229" spans="1:13" ht="20.100000000000001" customHeight="1" x14ac:dyDescent="0.3">
      <c r="A229" s="138"/>
      <c r="B229" s="126"/>
      <c r="C229" s="126"/>
      <c r="D229" s="139"/>
      <c r="E229" s="84" t="s">
        <v>33</v>
      </c>
      <c r="F229" s="59">
        <f t="shared" si="88"/>
        <v>780988288</v>
      </c>
      <c r="G229" s="59">
        <f t="shared" si="88"/>
        <v>10000000</v>
      </c>
      <c r="H229" s="59">
        <f t="shared" si="88"/>
        <v>0</v>
      </c>
      <c r="I229" s="59">
        <f t="shared" si="88"/>
        <v>0</v>
      </c>
      <c r="J229" s="59">
        <f>SUM(J49,J52,J55,J58,J61,J64,J67,J70,J73,J76,J79,J82,J85,J88,J91,J94,J97,J100,J103,J106,J109,J112,J115,J118,J121,J124,J127,J130,J133,J136,J139,J142,J145,J148,J151,J154,J157,J160,J163,J166,J169,J172,J175,J178,J181,J184,J187,J190,J193,J196,J199,J202,J205,J208,J211,J214,J217,J220,J223,J226)</f>
        <v>2700000</v>
      </c>
      <c r="K229" s="75">
        <f>SUM(F229:J229)</f>
        <v>793688288</v>
      </c>
    </row>
    <row r="230" spans="1:13" ht="20.100000000000001" customHeight="1" x14ac:dyDescent="0.3">
      <c r="A230" s="140"/>
      <c r="B230" s="128"/>
      <c r="C230" s="128"/>
      <c r="D230" s="141"/>
      <c r="E230" s="84" t="s">
        <v>34</v>
      </c>
      <c r="F230" s="85">
        <f t="shared" si="88"/>
        <v>38374712</v>
      </c>
      <c r="G230" s="85">
        <f t="shared" si="88"/>
        <v>0</v>
      </c>
      <c r="H230" s="85">
        <f t="shared" si="88"/>
        <v>0</v>
      </c>
      <c r="I230" s="85">
        <f t="shared" si="88"/>
        <v>0</v>
      </c>
      <c r="J230" s="85">
        <f t="shared" si="88"/>
        <v>0</v>
      </c>
      <c r="K230" s="75">
        <f t="shared" ref="K230" si="89">SUM(F230:J230)</f>
        <v>38374712</v>
      </c>
    </row>
    <row r="231" spans="1:13" ht="20.100000000000001" customHeight="1" x14ac:dyDescent="0.3">
      <c r="A231" s="86">
        <v>211</v>
      </c>
      <c r="B231" s="87" t="s">
        <v>65</v>
      </c>
      <c r="C231" s="87" t="s">
        <v>65</v>
      </c>
      <c r="D231" s="87" t="s">
        <v>65</v>
      </c>
      <c r="E231" s="86" t="s">
        <v>32</v>
      </c>
      <c r="F231" s="88">
        <v>18340282</v>
      </c>
      <c r="G231" s="89">
        <v>0</v>
      </c>
      <c r="H231" s="90">
        <v>5100097</v>
      </c>
      <c r="I231" s="89">
        <v>0</v>
      </c>
      <c r="J231" s="88">
        <v>0</v>
      </c>
      <c r="K231" s="91">
        <f t="shared" si="67"/>
        <v>23440379</v>
      </c>
    </row>
    <row r="232" spans="1:13" ht="20.100000000000001" customHeight="1" x14ac:dyDescent="0.3">
      <c r="A232" s="92">
        <v>212</v>
      </c>
      <c r="B232" s="93"/>
      <c r="C232" s="93"/>
      <c r="D232" s="93"/>
      <c r="E232" s="92" t="s">
        <v>33</v>
      </c>
      <c r="F232" s="88">
        <v>8215000</v>
      </c>
      <c r="G232" s="89">
        <v>0</v>
      </c>
      <c r="H232" s="90">
        <v>2950000</v>
      </c>
      <c r="I232" s="89">
        <v>0</v>
      </c>
      <c r="J232" s="88">
        <v>0</v>
      </c>
      <c r="K232" s="91">
        <f>SUM(F232:J232)</f>
        <v>11165000</v>
      </c>
    </row>
    <row r="233" spans="1:13" ht="20.100000000000001" customHeight="1" x14ac:dyDescent="0.3">
      <c r="A233" s="86">
        <v>213</v>
      </c>
      <c r="B233" s="93"/>
      <c r="C233" s="93"/>
      <c r="D233" s="93"/>
      <c r="E233" s="92" t="s">
        <v>34</v>
      </c>
      <c r="F233" s="88">
        <f>F231-F232</f>
        <v>10125282</v>
      </c>
      <c r="G233" s="88">
        <f t="shared" ref="G233" si="90">G231-G232</f>
        <v>0</v>
      </c>
      <c r="H233" s="88">
        <f>SUM(H231-H232)</f>
        <v>2150097</v>
      </c>
      <c r="I233" s="88">
        <f t="shared" ref="I233:J233" si="91">I231-I232</f>
        <v>0</v>
      </c>
      <c r="J233" s="88">
        <f t="shared" si="91"/>
        <v>0</v>
      </c>
      <c r="K233" s="91">
        <f t="shared" si="67"/>
        <v>12275379</v>
      </c>
    </row>
    <row r="234" spans="1:13" ht="20.100000000000001" customHeight="1" x14ac:dyDescent="0.3">
      <c r="A234" s="136" t="s">
        <v>158</v>
      </c>
      <c r="B234" s="124"/>
      <c r="C234" s="124"/>
      <c r="D234" s="137"/>
      <c r="E234" s="48" t="s">
        <v>32</v>
      </c>
      <c r="F234" s="85">
        <f>SUM(F231)</f>
        <v>18340282</v>
      </c>
      <c r="G234" s="85">
        <f t="shared" ref="G234:J234" si="92">SUM(G231)</f>
        <v>0</v>
      </c>
      <c r="H234" s="85">
        <f t="shared" si="92"/>
        <v>5100097</v>
      </c>
      <c r="I234" s="85">
        <f t="shared" si="92"/>
        <v>0</v>
      </c>
      <c r="J234" s="85">
        <f t="shared" si="92"/>
        <v>0</v>
      </c>
      <c r="K234" s="85">
        <f>SUM(F234:J234)</f>
        <v>23440379</v>
      </c>
    </row>
    <row r="235" spans="1:13" ht="20.100000000000001" customHeight="1" x14ac:dyDescent="0.3">
      <c r="A235" s="138"/>
      <c r="B235" s="126"/>
      <c r="C235" s="126"/>
      <c r="D235" s="139"/>
      <c r="E235" s="84" t="s">
        <v>33</v>
      </c>
      <c r="F235" s="85">
        <f>SUM(,F232)</f>
        <v>8215000</v>
      </c>
      <c r="G235" s="85">
        <f t="shared" ref="G235:J235" si="93">SUM(,G232)</f>
        <v>0</v>
      </c>
      <c r="H235" s="85">
        <f t="shared" si="93"/>
        <v>2950000</v>
      </c>
      <c r="I235" s="85">
        <f t="shared" si="93"/>
        <v>0</v>
      </c>
      <c r="J235" s="85">
        <f t="shared" si="93"/>
        <v>0</v>
      </c>
      <c r="K235" s="85">
        <f>SUM(F235:J235)</f>
        <v>11165000</v>
      </c>
    </row>
    <row r="236" spans="1:13" ht="20.100000000000001" customHeight="1" x14ac:dyDescent="0.3">
      <c r="A236" s="140"/>
      <c r="B236" s="128"/>
      <c r="C236" s="128"/>
      <c r="D236" s="141"/>
      <c r="E236" s="84" t="s">
        <v>34</v>
      </c>
      <c r="F236" s="85">
        <f>SUM(F233)</f>
        <v>10125282</v>
      </c>
      <c r="G236" s="85">
        <f t="shared" ref="G236:J236" si="94">SUM(G233)</f>
        <v>0</v>
      </c>
      <c r="H236" s="85">
        <f t="shared" si="94"/>
        <v>2150097</v>
      </c>
      <c r="I236" s="85">
        <f t="shared" si="94"/>
        <v>0</v>
      </c>
      <c r="J236" s="85">
        <f t="shared" si="94"/>
        <v>0</v>
      </c>
      <c r="K236" s="85">
        <f>SUM(F236:J236)</f>
        <v>12275379</v>
      </c>
    </row>
    <row r="237" spans="1:13" ht="20.100000000000001" customHeight="1" x14ac:dyDescent="0.3">
      <c r="A237" s="86">
        <v>214</v>
      </c>
      <c r="B237" s="87" t="s">
        <v>25</v>
      </c>
      <c r="C237" s="87" t="s">
        <v>25</v>
      </c>
      <c r="D237" s="87" t="s">
        <v>55</v>
      </c>
      <c r="E237" s="86" t="s">
        <v>32</v>
      </c>
      <c r="F237" s="88">
        <v>30319512</v>
      </c>
      <c r="G237" s="89">
        <v>0</v>
      </c>
      <c r="H237" s="89">
        <v>0</v>
      </c>
      <c r="I237" s="89">
        <v>0</v>
      </c>
      <c r="J237" s="88">
        <v>0</v>
      </c>
      <c r="K237" s="91">
        <f t="shared" si="67"/>
        <v>30319512</v>
      </c>
    </row>
    <row r="238" spans="1:13" ht="20.100000000000001" customHeight="1" x14ac:dyDescent="0.3">
      <c r="A238" s="92">
        <v>215</v>
      </c>
      <c r="B238" s="93"/>
      <c r="C238" s="93"/>
      <c r="D238" s="93"/>
      <c r="E238" s="92" t="s">
        <v>33</v>
      </c>
      <c r="F238" s="94">
        <v>20340290</v>
      </c>
      <c r="G238" s="89">
        <v>0</v>
      </c>
      <c r="H238" s="89">
        <v>0</v>
      </c>
      <c r="I238" s="89">
        <v>0</v>
      </c>
      <c r="J238" s="88">
        <v>0</v>
      </c>
      <c r="K238" s="91">
        <f t="shared" si="67"/>
        <v>20340290</v>
      </c>
    </row>
    <row r="239" spans="1:13" ht="20.100000000000001" customHeight="1" x14ac:dyDescent="0.3">
      <c r="A239" s="86">
        <v>216</v>
      </c>
      <c r="B239" s="95"/>
      <c r="C239" s="95"/>
      <c r="D239" s="95"/>
      <c r="E239" s="92" t="s">
        <v>34</v>
      </c>
      <c r="F239" s="88">
        <f>F237-F238</f>
        <v>9979222</v>
      </c>
      <c r="G239" s="88">
        <f t="shared" ref="G239:J239" si="95">G237-G238</f>
        <v>0</v>
      </c>
      <c r="H239" s="88">
        <f t="shared" si="95"/>
        <v>0</v>
      </c>
      <c r="I239" s="88">
        <f t="shared" si="95"/>
        <v>0</v>
      </c>
      <c r="J239" s="88">
        <f t="shared" si="95"/>
        <v>0</v>
      </c>
      <c r="K239" s="91">
        <f>SUM(F239:J239)</f>
        <v>9979222</v>
      </c>
    </row>
    <row r="240" spans="1:13" ht="20.100000000000001" customHeight="1" x14ac:dyDescent="0.3">
      <c r="A240" s="136" t="s">
        <v>159</v>
      </c>
      <c r="B240" s="124"/>
      <c r="C240" s="124"/>
      <c r="D240" s="137"/>
      <c r="E240" s="48" t="s">
        <v>32</v>
      </c>
      <c r="F240" s="85">
        <f>SUM(F237)</f>
        <v>30319512</v>
      </c>
      <c r="G240" s="85">
        <f t="shared" ref="G240:J242" si="96">SUM(G237)</f>
        <v>0</v>
      </c>
      <c r="H240" s="85">
        <f t="shared" si="96"/>
        <v>0</v>
      </c>
      <c r="I240" s="85">
        <f t="shared" si="96"/>
        <v>0</v>
      </c>
      <c r="J240" s="85">
        <f t="shared" si="96"/>
        <v>0</v>
      </c>
      <c r="K240" s="85">
        <f>SUM(F240:J240)</f>
        <v>30319512</v>
      </c>
    </row>
    <row r="241" spans="1:13" ht="20.100000000000001" customHeight="1" x14ac:dyDescent="0.3">
      <c r="A241" s="138"/>
      <c r="B241" s="126"/>
      <c r="C241" s="126"/>
      <c r="D241" s="139"/>
      <c r="E241" s="84" t="s">
        <v>33</v>
      </c>
      <c r="F241" s="85">
        <f>SUM(F238)</f>
        <v>20340290</v>
      </c>
      <c r="G241" s="85">
        <f t="shared" si="96"/>
        <v>0</v>
      </c>
      <c r="H241" s="85">
        <f t="shared" si="96"/>
        <v>0</v>
      </c>
      <c r="I241" s="85">
        <f t="shared" si="96"/>
        <v>0</v>
      </c>
      <c r="J241" s="85">
        <f t="shared" si="96"/>
        <v>0</v>
      </c>
      <c r="K241" s="85">
        <f>SUM(F241:J241)</f>
        <v>20340290</v>
      </c>
    </row>
    <row r="242" spans="1:13" ht="20.100000000000001" customHeight="1" x14ac:dyDescent="0.3">
      <c r="A242" s="140"/>
      <c r="B242" s="128"/>
      <c r="C242" s="128"/>
      <c r="D242" s="141"/>
      <c r="E242" s="84" t="s">
        <v>34</v>
      </c>
      <c r="F242" s="85">
        <f>SUM(F239)</f>
        <v>9979222</v>
      </c>
      <c r="G242" s="85">
        <f t="shared" si="96"/>
        <v>0</v>
      </c>
      <c r="H242" s="85">
        <f t="shared" si="96"/>
        <v>0</v>
      </c>
      <c r="I242" s="85">
        <f t="shared" si="96"/>
        <v>0</v>
      </c>
      <c r="J242" s="85">
        <f t="shared" si="96"/>
        <v>0</v>
      </c>
      <c r="K242" s="85">
        <f>SUM(F242:J242)</f>
        <v>9979222</v>
      </c>
    </row>
    <row r="243" spans="1:13" ht="20.100000000000001" customHeight="1" x14ac:dyDescent="0.3">
      <c r="A243" s="86">
        <v>217</v>
      </c>
      <c r="B243" s="87" t="s">
        <v>67</v>
      </c>
      <c r="C243" s="87" t="s">
        <v>67</v>
      </c>
      <c r="D243" s="87" t="s">
        <v>67</v>
      </c>
      <c r="E243" s="86" t="s">
        <v>32</v>
      </c>
      <c r="F243" s="88">
        <v>0</v>
      </c>
      <c r="G243" s="89">
        <v>0</v>
      </c>
      <c r="H243" s="89">
        <v>0</v>
      </c>
      <c r="I243" s="89">
        <v>0</v>
      </c>
      <c r="J243" s="88">
        <v>0</v>
      </c>
      <c r="K243" s="91">
        <f t="shared" ref="K243:K244" si="97">SUM(F243:J243)</f>
        <v>0</v>
      </c>
    </row>
    <row r="244" spans="1:13" ht="20.100000000000001" customHeight="1" x14ac:dyDescent="0.3">
      <c r="A244" s="86">
        <v>218</v>
      </c>
      <c r="B244" s="93"/>
      <c r="C244" s="93"/>
      <c r="D244" s="93"/>
      <c r="E244" s="92" t="s">
        <v>33</v>
      </c>
      <c r="F244" s="88">
        <v>61413858</v>
      </c>
      <c r="G244" s="89">
        <v>0</v>
      </c>
      <c r="H244" s="89">
        <v>0</v>
      </c>
      <c r="I244" s="89">
        <v>0</v>
      </c>
      <c r="J244" s="88">
        <v>0</v>
      </c>
      <c r="K244" s="91">
        <f t="shared" si="97"/>
        <v>61413858</v>
      </c>
    </row>
    <row r="245" spans="1:13" ht="20.100000000000001" customHeight="1" x14ac:dyDescent="0.3">
      <c r="A245" s="86">
        <v>219</v>
      </c>
      <c r="B245" s="95"/>
      <c r="C245" s="95"/>
      <c r="D245" s="95"/>
      <c r="E245" s="92" t="s">
        <v>34</v>
      </c>
      <c r="F245" s="88">
        <f>F243-F244</f>
        <v>-61413858</v>
      </c>
      <c r="G245" s="88">
        <f t="shared" ref="G245:J245" si="98">G243-G244</f>
        <v>0</v>
      </c>
      <c r="H245" s="88">
        <f t="shared" si="98"/>
        <v>0</v>
      </c>
      <c r="I245" s="88">
        <f t="shared" si="98"/>
        <v>0</v>
      </c>
      <c r="J245" s="88">
        <f t="shared" si="98"/>
        <v>0</v>
      </c>
      <c r="K245" s="91">
        <f>SUM(F245:J245)</f>
        <v>-61413858</v>
      </c>
    </row>
    <row r="246" spans="1:13" ht="20.100000000000001" customHeight="1" x14ac:dyDescent="0.3">
      <c r="A246" s="136" t="s">
        <v>160</v>
      </c>
      <c r="B246" s="124"/>
      <c r="C246" s="124"/>
      <c r="D246" s="137"/>
      <c r="E246" s="48" t="s">
        <v>32</v>
      </c>
      <c r="F246" s="85">
        <f>F243</f>
        <v>0</v>
      </c>
      <c r="G246" s="85">
        <f t="shared" ref="G246:J248" si="99">SUM(G243)</f>
        <v>0</v>
      </c>
      <c r="H246" s="85">
        <f t="shared" si="99"/>
        <v>0</v>
      </c>
      <c r="I246" s="85">
        <f t="shared" si="99"/>
        <v>0</v>
      </c>
      <c r="J246" s="85">
        <f t="shared" si="99"/>
        <v>0</v>
      </c>
      <c r="K246" s="85">
        <f>SUM(F246:J246)</f>
        <v>0</v>
      </c>
    </row>
    <row r="247" spans="1:13" ht="20.100000000000001" customHeight="1" x14ac:dyDescent="0.3">
      <c r="A247" s="138"/>
      <c r="B247" s="126"/>
      <c r="C247" s="126"/>
      <c r="D247" s="139"/>
      <c r="E247" s="84" t="s">
        <v>33</v>
      </c>
      <c r="F247" s="85">
        <f>F244</f>
        <v>61413858</v>
      </c>
      <c r="G247" s="85">
        <f t="shared" si="99"/>
        <v>0</v>
      </c>
      <c r="H247" s="85">
        <f t="shared" si="99"/>
        <v>0</v>
      </c>
      <c r="I247" s="85">
        <f t="shared" si="99"/>
        <v>0</v>
      </c>
      <c r="J247" s="85">
        <f t="shared" si="99"/>
        <v>0</v>
      </c>
      <c r="K247" s="85">
        <f>SUM(F247:J247)</f>
        <v>61413858</v>
      </c>
    </row>
    <row r="248" spans="1:13" ht="20.100000000000001" customHeight="1" x14ac:dyDescent="0.3">
      <c r="A248" s="140"/>
      <c r="B248" s="128"/>
      <c r="C248" s="128"/>
      <c r="D248" s="141"/>
      <c r="E248" s="84" t="s">
        <v>34</v>
      </c>
      <c r="F248" s="85">
        <f>F245</f>
        <v>-61413858</v>
      </c>
      <c r="G248" s="85">
        <f t="shared" si="99"/>
        <v>0</v>
      </c>
      <c r="H248" s="85">
        <f t="shared" si="99"/>
        <v>0</v>
      </c>
      <c r="I248" s="85">
        <f t="shared" si="99"/>
        <v>0</v>
      </c>
      <c r="J248" s="85">
        <f t="shared" si="99"/>
        <v>0</v>
      </c>
      <c r="K248" s="85">
        <f>SUM(F248:J248)</f>
        <v>-61413858</v>
      </c>
    </row>
    <row r="249" spans="1:13" ht="20.100000000000001" customHeight="1" x14ac:dyDescent="0.3">
      <c r="A249" s="142" t="s">
        <v>26</v>
      </c>
      <c r="B249" s="143"/>
      <c r="C249" s="143"/>
      <c r="D249" s="144"/>
      <c r="E249" s="61" t="s">
        <v>32</v>
      </c>
      <c r="F249" s="62">
        <f>SUM(F36,F45,F228,F234,F240,F246)</f>
        <v>1180622794</v>
      </c>
      <c r="G249" s="62">
        <f t="shared" ref="G249:K251" si="100">SUM(G36,G45,G228,G234,G240,G246)</f>
        <v>10000000</v>
      </c>
      <c r="H249" s="62">
        <f t="shared" si="100"/>
        <v>5100097</v>
      </c>
      <c r="I249" s="62">
        <f t="shared" si="100"/>
        <v>0</v>
      </c>
      <c r="J249" s="62">
        <f t="shared" si="100"/>
        <v>2700000</v>
      </c>
      <c r="K249" s="63">
        <f t="shared" si="100"/>
        <v>1198422891</v>
      </c>
      <c r="M249" s="33"/>
    </row>
    <row r="250" spans="1:13" ht="20.100000000000001" customHeight="1" x14ac:dyDescent="0.3">
      <c r="A250" s="145"/>
      <c r="B250" s="146"/>
      <c r="C250" s="146"/>
      <c r="D250" s="147"/>
      <c r="E250" s="96" t="s">
        <v>33</v>
      </c>
      <c r="F250" s="62">
        <f>SUM(F37,F46,F229,F235,F241,F247)</f>
        <v>1183557436</v>
      </c>
      <c r="G250" s="62">
        <f t="shared" si="100"/>
        <v>11039850</v>
      </c>
      <c r="H250" s="62">
        <f t="shared" si="100"/>
        <v>5900000</v>
      </c>
      <c r="I250" s="62">
        <f t="shared" si="100"/>
        <v>0</v>
      </c>
      <c r="J250" s="62">
        <f t="shared" si="100"/>
        <v>2700000</v>
      </c>
      <c r="K250" s="63">
        <f t="shared" si="100"/>
        <v>1203197286</v>
      </c>
    </row>
    <row r="251" spans="1:13" ht="20.100000000000001" customHeight="1" x14ac:dyDescent="0.3">
      <c r="A251" s="148"/>
      <c r="B251" s="149"/>
      <c r="C251" s="149"/>
      <c r="D251" s="150"/>
      <c r="E251" s="96" t="s">
        <v>34</v>
      </c>
      <c r="F251" s="62">
        <f>SUM(F38,F47,F230,F236,F242,F248)</f>
        <v>-2934642</v>
      </c>
      <c r="G251" s="62">
        <f t="shared" si="100"/>
        <v>-1039850</v>
      </c>
      <c r="H251" s="62">
        <f t="shared" si="100"/>
        <v>-799903</v>
      </c>
      <c r="I251" s="62">
        <f t="shared" si="100"/>
        <v>0</v>
      </c>
      <c r="J251" s="62">
        <f t="shared" si="100"/>
        <v>0</v>
      </c>
      <c r="K251" s="63">
        <f t="shared" si="100"/>
        <v>-4774395</v>
      </c>
    </row>
  </sheetData>
  <mergeCells count="8">
    <mergeCell ref="A246:D248"/>
    <mergeCell ref="A249:D251"/>
    <mergeCell ref="A1:K1"/>
    <mergeCell ref="A36:D38"/>
    <mergeCell ref="A45:D47"/>
    <mergeCell ref="A228:D230"/>
    <mergeCell ref="A234:D236"/>
    <mergeCell ref="A240:D24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1</vt:i4>
      </vt:variant>
    </vt:vector>
  </HeadingPairs>
  <TitlesOfParts>
    <vt:vector size="6" baseType="lpstr">
      <vt:lpstr>공고문</vt:lpstr>
      <vt:lpstr>표지</vt:lpstr>
      <vt:lpstr>결산총괄표</vt:lpstr>
      <vt:lpstr>세입결산서</vt:lpstr>
      <vt:lpstr>세출결산서</vt:lpstr>
      <vt:lpstr>세출결산서!Print_Area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2021-03-02T04:52:15Z</cp:lastPrinted>
  <dcterms:created xsi:type="dcterms:W3CDTF">2020-03-10T02:01:15Z</dcterms:created>
  <dcterms:modified xsi:type="dcterms:W3CDTF">2021-03-29T06:01:51Z</dcterms:modified>
</cp:coreProperties>
</file>