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25"/>
  </bookViews>
  <sheets>
    <sheet name="일반특례_일반가정" sheetId="1" r:id="rId1"/>
    <sheet name="일반특례_한부모 등" sheetId="2" r:id="rId2"/>
    <sheet name="의료방역특례_일반가정" sheetId="3" r:id="rId3"/>
    <sheet name="의료방역특례_한부모 등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4" l="1"/>
  <c r="C63" i="4"/>
  <c r="G60" i="4"/>
  <c r="H60" i="4" s="1"/>
  <c r="I60" i="4" s="1"/>
  <c r="G59" i="4"/>
  <c r="C59" i="4"/>
  <c r="H58" i="4"/>
  <c r="E57" i="4"/>
  <c r="E56" i="4"/>
  <c r="F56" i="4" s="1"/>
  <c r="G55" i="4"/>
  <c r="C55" i="4"/>
  <c r="G58" i="4" s="1"/>
  <c r="O50" i="4"/>
  <c r="N50" i="4"/>
  <c r="L47" i="4"/>
  <c r="G47" i="4"/>
  <c r="P47" i="4" s="1"/>
  <c r="C47" i="4"/>
  <c r="O46" i="4"/>
  <c r="N46" i="4"/>
  <c r="F46" i="4"/>
  <c r="G45" i="4"/>
  <c r="P45" i="4" s="1"/>
  <c r="Q45" i="4" s="1"/>
  <c r="L43" i="4"/>
  <c r="G43" i="4"/>
  <c r="P43" i="4" s="1"/>
  <c r="C43" i="4"/>
  <c r="N42" i="4"/>
  <c r="F42" i="4"/>
  <c r="G41" i="4"/>
  <c r="P41" i="4" s="1"/>
  <c r="L39" i="4"/>
  <c r="C39" i="4"/>
  <c r="O38" i="4"/>
  <c r="N38" i="4"/>
  <c r="G38" i="4"/>
  <c r="E37" i="4"/>
  <c r="N37" i="4" s="1"/>
  <c r="G36" i="4"/>
  <c r="P36" i="4" s="1"/>
  <c r="L35" i="4"/>
  <c r="E35" i="4"/>
  <c r="C35" i="4"/>
  <c r="F38" i="4" s="1"/>
  <c r="N34" i="4"/>
  <c r="H34" i="4"/>
  <c r="E33" i="4"/>
  <c r="G32" i="4"/>
  <c r="L31" i="4"/>
  <c r="G31" i="4"/>
  <c r="P31" i="4" s="1"/>
  <c r="C31" i="4"/>
  <c r="G34" i="4" s="1"/>
  <c r="P34" i="4" s="1"/>
  <c r="N26" i="4"/>
  <c r="N25" i="4"/>
  <c r="G25" i="4"/>
  <c r="P25" i="4" s="1"/>
  <c r="F25" i="4"/>
  <c r="O24" i="4"/>
  <c r="N24" i="4"/>
  <c r="G24" i="4"/>
  <c r="L23" i="4"/>
  <c r="E23" i="4"/>
  <c r="C23" i="4"/>
  <c r="N22" i="4"/>
  <c r="N21" i="4"/>
  <c r="N20" i="4"/>
  <c r="O20" i="4" s="1"/>
  <c r="L19" i="4"/>
  <c r="O22" i="4" s="1"/>
  <c r="C19" i="4"/>
  <c r="O18" i="4"/>
  <c r="N18" i="4"/>
  <c r="G18" i="4"/>
  <c r="P18" i="4" s="1"/>
  <c r="N17" i="4"/>
  <c r="N16" i="4"/>
  <c r="L15" i="4"/>
  <c r="O17" i="4" s="1"/>
  <c r="G15" i="4"/>
  <c r="P15" i="4" s="1"/>
  <c r="C15" i="4"/>
  <c r="N14" i="4"/>
  <c r="N13" i="4"/>
  <c r="N12" i="4"/>
  <c r="O12" i="4" s="1"/>
  <c r="L11" i="4"/>
  <c r="O14" i="4" s="1"/>
  <c r="C11" i="4"/>
  <c r="G14" i="4" s="1"/>
  <c r="P14" i="4" s="1"/>
  <c r="Q14" i="4" s="1"/>
  <c r="O10" i="4"/>
  <c r="N10" i="4"/>
  <c r="G10" i="4"/>
  <c r="P10" i="4" s="1"/>
  <c r="E9" i="4"/>
  <c r="N9" i="4" s="1"/>
  <c r="G8" i="4"/>
  <c r="H8" i="4" s="1"/>
  <c r="P7" i="4"/>
  <c r="L7" i="4"/>
  <c r="G7" i="4"/>
  <c r="E7" i="4"/>
  <c r="N7" i="4" s="1"/>
  <c r="C7" i="4"/>
  <c r="F10" i="4" s="1"/>
  <c r="I10" i="4" l="1"/>
  <c r="O9" i="4"/>
  <c r="R14" i="4"/>
  <c r="F12" i="4"/>
  <c r="P32" i="4"/>
  <c r="H32" i="4"/>
  <c r="I38" i="4"/>
  <c r="F7" i="4"/>
  <c r="I7" i="4" s="1"/>
  <c r="H10" i="4"/>
  <c r="E11" i="4"/>
  <c r="N11" i="4" s="1"/>
  <c r="O11" i="4" s="1"/>
  <c r="G12" i="4"/>
  <c r="P12" i="4" s="1"/>
  <c r="Q12" i="4" s="1"/>
  <c r="R12" i="4" s="1"/>
  <c r="F13" i="4"/>
  <c r="H15" i="4"/>
  <c r="N23" i="4"/>
  <c r="F23" i="4"/>
  <c r="P24" i="4"/>
  <c r="H24" i="4"/>
  <c r="N35" i="4"/>
  <c r="O35" i="4" s="1"/>
  <c r="F35" i="4"/>
  <c r="H11" i="4"/>
  <c r="P38" i="4"/>
  <c r="H38" i="4"/>
  <c r="H65" i="4"/>
  <c r="I65" i="4" s="1"/>
  <c r="P8" i="4"/>
  <c r="Q11" i="4"/>
  <c r="H12" i="4"/>
  <c r="G13" i="4"/>
  <c r="P13" i="4" s="1"/>
  <c r="Q13" i="4" s="1"/>
  <c r="O13" i="4"/>
  <c r="F14" i="4"/>
  <c r="F18" i="4"/>
  <c r="I18" i="4" s="1"/>
  <c r="G17" i="4"/>
  <c r="P17" i="4" s="1"/>
  <c r="Q17" i="4" s="1"/>
  <c r="F17" i="4"/>
  <c r="I17" i="4" s="1"/>
  <c r="G16" i="4"/>
  <c r="P16" i="4" s="1"/>
  <c r="Q16" i="4" s="1"/>
  <c r="E15" i="4"/>
  <c r="N15" i="4" s="1"/>
  <c r="O15" i="4" s="1"/>
  <c r="H18" i="4"/>
  <c r="R17" i="4"/>
  <c r="F16" i="4"/>
  <c r="O34" i="4"/>
  <c r="Q32" i="4"/>
  <c r="Q34" i="4"/>
  <c r="N33" i="4"/>
  <c r="O33" i="4" s="1"/>
  <c r="R33" i="4" s="1"/>
  <c r="F33" i="4"/>
  <c r="H14" i="4"/>
  <c r="Q7" i="4"/>
  <c r="F9" i="4"/>
  <c r="Q10" i="4"/>
  <c r="R10" i="4" s="1"/>
  <c r="F11" i="4"/>
  <c r="I11" i="4" s="1"/>
  <c r="H7" i="4"/>
  <c r="O7" i="4"/>
  <c r="E8" i="4"/>
  <c r="Q8" i="4"/>
  <c r="G9" i="4"/>
  <c r="G11" i="4"/>
  <c r="P11" i="4" s="1"/>
  <c r="H13" i="4"/>
  <c r="F15" i="4"/>
  <c r="I15" i="4" s="1"/>
  <c r="H17" i="4"/>
  <c r="G22" i="4"/>
  <c r="H21" i="4"/>
  <c r="G19" i="4"/>
  <c r="F22" i="4"/>
  <c r="G21" i="4"/>
  <c r="P21" i="4" s="1"/>
  <c r="Q21" i="4" s="1"/>
  <c r="H20" i="4"/>
  <c r="F21" i="4"/>
  <c r="G20" i="4"/>
  <c r="P20" i="4" s="1"/>
  <c r="E19" i="4"/>
  <c r="N19" i="4" s="1"/>
  <c r="O19" i="4" s="1"/>
  <c r="F20" i="4"/>
  <c r="Q25" i="4"/>
  <c r="Q31" i="4"/>
  <c r="O37" i="4"/>
  <c r="G39" i="4"/>
  <c r="E41" i="4"/>
  <c r="N41" i="4" s="1"/>
  <c r="O41" i="4" s="1"/>
  <c r="G40" i="4"/>
  <c r="P40" i="4" s="1"/>
  <c r="Q40" i="4" s="1"/>
  <c r="G42" i="4"/>
  <c r="P42" i="4" s="1"/>
  <c r="Q42" i="4" s="1"/>
  <c r="H41" i="4"/>
  <c r="F40" i="4"/>
  <c r="E39" i="4"/>
  <c r="N39" i="4" s="1"/>
  <c r="O39" i="4" s="1"/>
  <c r="E40" i="4"/>
  <c r="N40" i="4" s="1"/>
  <c r="O25" i="4"/>
  <c r="R25" i="4" s="1"/>
  <c r="F26" i="4"/>
  <c r="O42" i="4"/>
  <c r="H43" i="4"/>
  <c r="E44" i="4"/>
  <c r="N44" i="4" s="1"/>
  <c r="H45" i="4"/>
  <c r="G46" i="4"/>
  <c r="P46" i="4" s="1"/>
  <c r="Q46" i="4" s="1"/>
  <c r="R46" i="4" s="1"/>
  <c r="H47" i="4"/>
  <c r="E48" i="4"/>
  <c r="N48" i="4" s="1"/>
  <c r="G49" i="4"/>
  <c r="P49" i="4" s="1"/>
  <c r="Q49" i="4" s="1"/>
  <c r="F50" i="4"/>
  <c r="H63" i="4"/>
  <c r="G66" i="4"/>
  <c r="O16" i="4"/>
  <c r="R16" i="4" s="1"/>
  <c r="Q18" i="4"/>
  <c r="R18" i="4" s="1"/>
  <c r="O21" i="4"/>
  <c r="R21" i="4" s="1"/>
  <c r="G23" i="4"/>
  <c r="P23" i="4" s="1"/>
  <c r="Q23" i="4" s="1"/>
  <c r="Q24" i="4"/>
  <c r="R24" i="4" s="1"/>
  <c r="H25" i="4"/>
  <c r="I25" i="4" s="1"/>
  <c r="G26" i="4"/>
  <c r="P26" i="4" s="1"/>
  <c r="Q26" i="4" s="1"/>
  <c r="O26" i="4"/>
  <c r="R26" i="4" s="1"/>
  <c r="H31" i="4"/>
  <c r="E32" i="4"/>
  <c r="N32" i="4" s="1"/>
  <c r="O32" i="4" s="1"/>
  <c r="G33" i="4"/>
  <c r="P33" i="4" s="1"/>
  <c r="Q33" i="4" s="1"/>
  <c r="F34" i="4"/>
  <c r="I34" i="4" s="1"/>
  <c r="G35" i="4"/>
  <c r="P35" i="4" s="1"/>
  <c r="Q35" i="4" s="1"/>
  <c r="H36" i="4"/>
  <c r="F37" i="4"/>
  <c r="Q38" i="4"/>
  <c r="R38" i="4" s="1"/>
  <c r="O40" i="4"/>
  <c r="Q41" i="4"/>
  <c r="E43" i="4"/>
  <c r="N43" i="4" s="1"/>
  <c r="O43" i="4" s="1"/>
  <c r="R43" i="4" s="1"/>
  <c r="F44" i="4"/>
  <c r="E45" i="4"/>
  <c r="N45" i="4" s="1"/>
  <c r="O45" i="4" s="1"/>
  <c r="R45" i="4" s="1"/>
  <c r="H46" i="4"/>
  <c r="I46" i="4" s="1"/>
  <c r="E47" i="4"/>
  <c r="N47" i="4" s="1"/>
  <c r="O47" i="4" s="1"/>
  <c r="R47" i="4" s="1"/>
  <c r="F48" i="4"/>
  <c r="G50" i="4"/>
  <c r="P50" i="4" s="1"/>
  <c r="Q50" i="4" s="1"/>
  <c r="R50" i="4" s="1"/>
  <c r="H55" i="4"/>
  <c r="G56" i="4"/>
  <c r="F57" i="4"/>
  <c r="F58" i="4"/>
  <c r="I58" i="4" s="1"/>
  <c r="H59" i="4"/>
  <c r="G62" i="4"/>
  <c r="H62" i="4" s="1"/>
  <c r="I62" i="4" s="1"/>
  <c r="E63" i="4"/>
  <c r="G65" i="4"/>
  <c r="H66" i="4"/>
  <c r="I66" i="4" s="1"/>
  <c r="Q15" i="4"/>
  <c r="Q20" i="4"/>
  <c r="R20" i="4" s="1"/>
  <c r="O23" i="4"/>
  <c r="F24" i="4"/>
  <c r="I24" i="4" s="1"/>
  <c r="E31" i="4"/>
  <c r="F32" i="4"/>
  <c r="I32" i="4" s="1"/>
  <c r="H33" i="4"/>
  <c r="H35" i="4"/>
  <c r="E36" i="4"/>
  <c r="Q36" i="4"/>
  <c r="G37" i="4"/>
  <c r="Q43" i="4"/>
  <c r="G44" i="4"/>
  <c r="O44" i="4"/>
  <c r="R44" i="4" s="1"/>
  <c r="Q47" i="4"/>
  <c r="G48" i="4"/>
  <c r="O48" i="4"/>
  <c r="E49" i="4"/>
  <c r="E55" i="4"/>
  <c r="F55" i="4" s="1"/>
  <c r="H56" i="4"/>
  <c r="I56" i="4" s="1"/>
  <c r="G57" i="4"/>
  <c r="H57" i="4" s="1"/>
  <c r="E59" i="4"/>
  <c r="F59" i="4" s="1"/>
  <c r="G61" i="4"/>
  <c r="H61" i="4" s="1"/>
  <c r="I61" i="4" s="1"/>
  <c r="F63" i="4"/>
  <c r="I63" i="4" s="1"/>
  <c r="G64" i="4"/>
  <c r="H64" i="4" s="1"/>
  <c r="I64" i="4" s="1"/>
  <c r="R35" i="4" l="1"/>
  <c r="P48" i="4"/>
  <c r="Q48" i="4" s="1"/>
  <c r="H48" i="4"/>
  <c r="P39" i="4"/>
  <c r="Q39" i="4" s="1"/>
  <c r="R39" i="4" s="1"/>
  <c r="H39" i="4"/>
  <c r="I33" i="4"/>
  <c r="N36" i="4"/>
  <c r="O36" i="4" s="1"/>
  <c r="R36" i="4" s="1"/>
  <c r="F36" i="4"/>
  <c r="I36" i="4" s="1"/>
  <c r="H40" i="4"/>
  <c r="I40" i="4" s="1"/>
  <c r="P22" i="4"/>
  <c r="Q22" i="4" s="1"/>
  <c r="R22" i="4" s="1"/>
  <c r="H22" i="4"/>
  <c r="N8" i="4"/>
  <c r="O8" i="4" s="1"/>
  <c r="R8" i="4" s="1"/>
  <c r="F8" i="4"/>
  <c r="I8" i="4" s="1"/>
  <c r="I14" i="4"/>
  <c r="R11" i="4"/>
  <c r="H50" i="4"/>
  <c r="F39" i="4"/>
  <c r="I39" i="4" s="1"/>
  <c r="I12" i="4"/>
  <c r="I55" i="4"/>
  <c r="H23" i="4"/>
  <c r="I23" i="4" s="1"/>
  <c r="I59" i="4"/>
  <c r="F49" i="4"/>
  <c r="N49" i="4"/>
  <c r="O49" i="4" s="1"/>
  <c r="R49" i="4" s="1"/>
  <c r="F47" i="4"/>
  <c r="I47" i="4" s="1"/>
  <c r="F43" i="4"/>
  <c r="I43" i="4" s="1"/>
  <c r="N31" i="4"/>
  <c r="O31" i="4" s="1"/>
  <c r="R31" i="4" s="1"/>
  <c r="F31" i="4"/>
  <c r="I31" i="4" s="1"/>
  <c r="I57" i="4"/>
  <c r="H49" i="4"/>
  <c r="R40" i="4"/>
  <c r="R32" i="4"/>
  <c r="F45" i="4"/>
  <c r="I45" i="4" s="1"/>
  <c r="R41" i="4"/>
  <c r="F41" i="4"/>
  <c r="I41" i="4" s="1"/>
  <c r="I21" i="4"/>
  <c r="I22" i="4"/>
  <c r="R7" i="4"/>
  <c r="R34" i="4"/>
  <c r="H16" i="4"/>
  <c r="I16" i="4" s="1"/>
  <c r="R13" i="4"/>
  <c r="H44" i="4"/>
  <c r="P44" i="4"/>
  <c r="R23" i="4"/>
  <c r="R48" i="4"/>
  <c r="P37" i="4"/>
  <c r="Q37" i="4" s="1"/>
  <c r="H37" i="4"/>
  <c r="I37" i="4" s="1"/>
  <c r="I48" i="4"/>
  <c r="I44" i="4"/>
  <c r="I50" i="4"/>
  <c r="R42" i="4"/>
  <c r="H42" i="4"/>
  <c r="I42" i="4" s="1"/>
  <c r="R37" i="4"/>
  <c r="I20" i="4"/>
  <c r="F19" i="4"/>
  <c r="P19" i="4"/>
  <c r="Q19" i="4" s="1"/>
  <c r="R19" i="4" s="1"/>
  <c r="H19" i="4"/>
  <c r="P9" i="4"/>
  <c r="Q9" i="4" s="1"/>
  <c r="R9" i="4" s="1"/>
  <c r="H9" i="4"/>
  <c r="I9" i="4" s="1"/>
  <c r="R15" i="4"/>
  <c r="I35" i="4"/>
  <c r="I13" i="4"/>
  <c r="H26" i="4"/>
  <c r="I26" i="4" s="1"/>
  <c r="I19" i="4" l="1"/>
  <c r="I49" i="4"/>
  <c r="G63" i="3" l="1"/>
  <c r="C62" i="3"/>
  <c r="G59" i="3"/>
  <c r="C58" i="3"/>
  <c r="C54" i="3"/>
  <c r="O49" i="3"/>
  <c r="N49" i="3"/>
  <c r="G49" i="3"/>
  <c r="P49" i="3" s="1"/>
  <c r="L46" i="3"/>
  <c r="E46" i="3"/>
  <c r="C46" i="3"/>
  <c r="F49" i="3" s="1"/>
  <c r="N45" i="3"/>
  <c r="H45" i="3"/>
  <c r="E44" i="3"/>
  <c r="G43" i="3"/>
  <c r="L42" i="3"/>
  <c r="G42" i="3"/>
  <c r="P42" i="3" s="1"/>
  <c r="F42" i="3"/>
  <c r="E42" i="3"/>
  <c r="N42" i="3" s="1"/>
  <c r="C42" i="3"/>
  <c r="G45" i="3" s="1"/>
  <c r="P45" i="3" s="1"/>
  <c r="N41" i="3"/>
  <c r="L38" i="3"/>
  <c r="G38" i="3"/>
  <c r="P38" i="3" s="1"/>
  <c r="C38" i="3"/>
  <c r="N37" i="3"/>
  <c r="G36" i="3"/>
  <c r="P36" i="3" s="1"/>
  <c r="L34" i="3"/>
  <c r="C34" i="3"/>
  <c r="O33" i="3"/>
  <c r="N33" i="3"/>
  <c r="G33" i="3"/>
  <c r="P33" i="3" s="1"/>
  <c r="L30" i="3"/>
  <c r="E30" i="3"/>
  <c r="C30" i="3"/>
  <c r="F33" i="3" s="1"/>
  <c r="N25" i="3"/>
  <c r="H25" i="3"/>
  <c r="E24" i="3"/>
  <c r="N24" i="3" s="1"/>
  <c r="G23" i="3"/>
  <c r="P23" i="3" s="1"/>
  <c r="L22" i="3"/>
  <c r="G22" i="3"/>
  <c r="P22" i="3" s="1"/>
  <c r="C22" i="3"/>
  <c r="G25" i="3" s="1"/>
  <c r="P25" i="3" s="1"/>
  <c r="N21" i="3"/>
  <c r="L18" i="3"/>
  <c r="G18" i="3"/>
  <c r="P18" i="3" s="1"/>
  <c r="C18" i="3"/>
  <c r="N17" i="3"/>
  <c r="E16" i="3"/>
  <c r="N16" i="3" s="1"/>
  <c r="G15" i="3"/>
  <c r="P15" i="3" s="1"/>
  <c r="L14" i="3"/>
  <c r="G14" i="3"/>
  <c r="P14" i="3" s="1"/>
  <c r="C14" i="3"/>
  <c r="F17" i="3" s="1"/>
  <c r="O13" i="3"/>
  <c r="N13" i="3"/>
  <c r="L10" i="3"/>
  <c r="G10" i="3"/>
  <c r="P10" i="3" s="1"/>
  <c r="C10" i="3"/>
  <c r="N9" i="3"/>
  <c r="L6" i="3"/>
  <c r="C6" i="3"/>
  <c r="H13" i="3" l="1"/>
  <c r="G8" i="3"/>
  <c r="P8" i="3" s="1"/>
  <c r="F9" i="3"/>
  <c r="I42" i="3"/>
  <c r="H10" i="3"/>
  <c r="E11" i="3"/>
  <c r="N11" i="3" s="1"/>
  <c r="G12" i="3"/>
  <c r="P12" i="3" s="1"/>
  <c r="Q12" i="3" s="1"/>
  <c r="F13" i="3"/>
  <c r="H15" i="3"/>
  <c r="F16" i="3"/>
  <c r="N30" i="3"/>
  <c r="F30" i="3"/>
  <c r="I30" i="3" s="1"/>
  <c r="G34" i="3"/>
  <c r="P34" i="3" s="1"/>
  <c r="E36" i="3"/>
  <c r="N36" i="3" s="1"/>
  <c r="O36" i="3" s="1"/>
  <c r="G35" i="3"/>
  <c r="P35" i="3" s="1"/>
  <c r="Q35" i="3" s="1"/>
  <c r="G37" i="3"/>
  <c r="P37" i="3" s="1"/>
  <c r="Q37" i="3" s="1"/>
  <c r="H36" i="3"/>
  <c r="E34" i="3"/>
  <c r="N34" i="3" s="1"/>
  <c r="O34" i="3" s="1"/>
  <c r="E35" i="3"/>
  <c r="N35" i="3" s="1"/>
  <c r="O35" i="3" s="1"/>
  <c r="R35" i="3" s="1"/>
  <c r="N46" i="3"/>
  <c r="F46" i="3"/>
  <c r="E56" i="3"/>
  <c r="F56" i="3" s="1"/>
  <c r="G54" i="3"/>
  <c r="E55" i="3"/>
  <c r="F55" i="3" s="1"/>
  <c r="G57" i="3"/>
  <c r="H57" i="3" s="1"/>
  <c r="G56" i="3"/>
  <c r="H56" i="3" s="1"/>
  <c r="E54" i="3"/>
  <c r="F54" i="3" s="1"/>
  <c r="I54" i="3" s="1"/>
  <c r="F57" i="3"/>
  <c r="Q17" i="3"/>
  <c r="Q14" i="3"/>
  <c r="E6" i="3"/>
  <c r="N6" i="3" s="1"/>
  <c r="O6" i="3" s="1"/>
  <c r="G9" i="3"/>
  <c r="P9" i="3" s="1"/>
  <c r="Q9" i="3" s="1"/>
  <c r="O9" i="3"/>
  <c r="F6" i="3"/>
  <c r="E8" i="3"/>
  <c r="N8" i="3" s="1"/>
  <c r="O8" i="3" s="1"/>
  <c r="E10" i="3"/>
  <c r="N10" i="3" s="1"/>
  <c r="O10" i="3" s="1"/>
  <c r="G13" i="3"/>
  <c r="P13" i="3" s="1"/>
  <c r="Q13" i="3" s="1"/>
  <c r="R13" i="3" s="1"/>
  <c r="H17" i="3"/>
  <c r="I17" i="3" s="1"/>
  <c r="H14" i="3"/>
  <c r="E15" i="3"/>
  <c r="N15" i="3" s="1"/>
  <c r="O15" i="3" s="1"/>
  <c r="R15" i="3" s="1"/>
  <c r="Q15" i="3"/>
  <c r="G16" i="3"/>
  <c r="P16" i="3" s="1"/>
  <c r="Q16" i="3" s="1"/>
  <c r="O16" i="3"/>
  <c r="G17" i="3"/>
  <c r="P17" i="3" s="1"/>
  <c r="O25" i="3"/>
  <c r="O24" i="3"/>
  <c r="Q23" i="3"/>
  <c r="Q25" i="3"/>
  <c r="H34" i="3"/>
  <c r="F37" i="3"/>
  <c r="O45" i="3"/>
  <c r="O42" i="3"/>
  <c r="R42" i="3" s="1"/>
  <c r="Q45" i="3"/>
  <c r="N44" i="3"/>
  <c r="O44" i="3" s="1"/>
  <c r="F44" i="3"/>
  <c r="H54" i="3"/>
  <c r="E60" i="3"/>
  <c r="F60" i="3" s="1"/>
  <c r="G58" i="3"/>
  <c r="E59" i="3"/>
  <c r="F59" i="3" s="1"/>
  <c r="I59" i="3" s="1"/>
  <c r="G61" i="3"/>
  <c r="H61" i="3" s="1"/>
  <c r="G60" i="3"/>
  <c r="H60" i="3" s="1"/>
  <c r="H59" i="3"/>
  <c r="E58" i="3"/>
  <c r="F58" i="3" s="1"/>
  <c r="I58" i="3" s="1"/>
  <c r="F61" i="3"/>
  <c r="E7" i="3"/>
  <c r="N7" i="3" s="1"/>
  <c r="O7" i="3" s="1"/>
  <c r="R7" i="3" s="1"/>
  <c r="O17" i="3"/>
  <c r="P43" i="3"/>
  <c r="Q43" i="3" s="1"/>
  <c r="H43" i="3"/>
  <c r="G7" i="3"/>
  <c r="P7" i="3" s="1"/>
  <c r="Q7" i="3" s="1"/>
  <c r="Q8" i="3"/>
  <c r="F11" i="3"/>
  <c r="H12" i="3"/>
  <c r="G6" i="3"/>
  <c r="P6" i="3" s="1"/>
  <c r="Q6" i="3" s="1"/>
  <c r="H7" i="3"/>
  <c r="Q10" i="3"/>
  <c r="G11" i="3"/>
  <c r="O11" i="3"/>
  <c r="E12" i="3"/>
  <c r="E14" i="3"/>
  <c r="F15" i="3"/>
  <c r="I15" i="3" s="1"/>
  <c r="H16" i="3"/>
  <c r="Q22" i="3"/>
  <c r="Q42" i="3"/>
  <c r="G55" i="3"/>
  <c r="H55" i="3" s="1"/>
  <c r="H58" i="3"/>
  <c r="E64" i="3"/>
  <c r="F64" i="3" s="1"/>
  <c r="G62" i="3"/>
  <c r="H62" i="3" s="1"/>
  <c r="E63" i="3"/>
  <c r="F63" i="3" s="1"/>
  <c r="I63" i="3" s="1"/>
  <c r="G65" i="3"/>
  <c r="H65" i="3" s="1"/>
  <c r="G64" i="3"/>
  <c r="H64" i="3" s="1"/>
  <c r="H63" i="3"/>
  <c r="E62" i="3"/>
  <c r="F62" i="3" s="1"/>
  <c r="I62" i="3" s="1"/>
  <c r="F65" i="3"/>
  <c r="H18" i="3"/>
  <c r="E19" i="3"/>
  <c r="N19" i="3" s="1"/>
  <c r="O19" i="3" s="1"/>
  <c r="G20" i="3"/>
  <c r="P20" i="3" s="1"/>
  <c r="Q20" i="3" s="1"/>
  <c r="F21" i="3"/>
  <c r="H23" i="3"/>
  <c r="F24" i="3"/>
  <c r="G31" i="3"/>
  <c r="P31" i="3" s="1"/>
  <c r="Q31" i="3" s="1"/>
  <c r="E32" i="3"/>
  <c r="N32" i="3" s="1"/>
  <c r="O32" i="3" s="1"/>
  <c r="H33" i="3"/>
  <c r="I33" i="3" s="1"/>
  <c r="O37" i="3"/>
  <c r="H38" i="3"/>
  <c r="E39" i="3"/>
  <c r="N39" i="3" s="1"/>
  <c r="G40" i="3"/>
  <c r="P40" i="3" s="1"/>
  <c r="Q40" i="3" s="1"/>
  <c r="F41" i="3"/>
  <c r="G47" i="3"/>
  <c r="P47" i="3" s="1"/>
  <c r="Q47" i="3" s="1"/>
  <c r="E48" i="3"/>
  <c r="N48" i="3" s="1"/>
  <c r="O48" i="3" s="1"/>
  <c r="H49" i="3"/>
  <c r="I49" i="3" s="1"/>
  <c r="E18" i="3"/>
  <c r="N18" i="3" s="1"/>
  <c r="O18" i="3" s="1"/>
  <c r="F19" i="3"/>
  <c r="G21" i="3"/>
  <c r="P21" i="3" s="1"/>
  <c r="Q21" i="3" s="1"/>
  <c r="O21" i="3"/>
  <c r="H22" i="3"/>
  <c r="E23" i="3"/>
  <c r="N23" i="3" s="1"/>
  <c r="O23" i="3" s="1"/>
  <c r="R23" i="3" s="1"/>
  <c r="G24" i="3"/>
  <c r="P24" i="3" s="1"/>
  <c r="Q24" i="3" s="1"/>
  <c r="F25" i="3"/>
  <c r="I25" i="3" s="1"/>
  <c r="G30" i="3"/>
  <c r="P30" i="3" s="1"/>
  <c r="Q30" i="3" s="1"/>
  <c r="H31" i="3"/>
  <c r="F32" i="3"/>
  <c r="Q33" i="3"/>
  <c r="R33" i="3" s="1"/>
  <c r="Q34" i="3"/>
  <c r="Q36" i="3"/>
  <c r="E38" i="3"/>
  <c r="N38" i="3" s="1"/>
  <c r="O38" i="3" s="1"/>
  <c r="R38" i="3" s="1"/>
  <c r="F39" i="3"/>
  <c r="G41" i="3"/>
  <c r="P41" i="3" s="1"/>
  <c r="Q41" i="3" s="1"/>
  <c r="O41" i="3"/>
  <c r="H42" i="3"/>
  <c r="E43" i="3"/>
  <c r="G44" i="3"/>
  <c r="F45" i="3"/>
  <c r="I45" i="3" s="1"/>
  <c r="G46" i="3"/>
  <c r="P46" i="3" s="1"/>
  <c r="Q46" i="3" s="1"/>
  <c r="F48" i="3"/>
  <c r="Q49" i="3"/>
  <c r="R49" i="3" s="1"/>
  <c r="F18" i="3"/>
  <c r="I18" i="3" s="1"/>
  <c r="Q18" i="3"/>
  <c r="G19" i="3"/>
  <c r="E20" i="3"/>
  <c r="E22" i="3"/>
  <c r="F23" i="3"/>
  <c r="I23" i="3" s="1"/>
  <c r="H30" i="3"/>
  <c r="O30" i="3"/>
  <c r="E31" i="3"/>
  <c r="G32" i="3"/>
  <c r="F38" i="3"/>
  <c r="Q38" i="3"/>
  <c r="G39" i="3"/>
  <c r="O39" i="3"/>
  <c r="E40" i="3"/>
  <c r="H46" i="3"/>
  <c r="O46" i="3"/>
  <c r="E47" i="3"/>
  <c r="G48" i="3"/>
  <c r="I64" i="3" l="1"/>
  <c r="I55" i="3"/>
  <c r="N31" i="3"/>
  <c r="O31" i="3" s="1"/>
  <c r="R31" i="3" s="1"/>
  <c r="F31" i="3"/>
  <c r="I31" i="3" s="1"/>
  <c r="H21" i="3"/>
  <c r="I56" i="3"/>
  <c r="I13" i="3"/>
  <c r="N22" i="3"/>
  <c r="O22" i="3" s="1"/>
  <c r="R22" i="3" s="1"/>
  <c r="F22" i="3"/>
  <c r="I22" i="3" s="1"/>
  <c r="H47" i="3"/>
  <c r="N43" i="3"/>
  <c r="O43" i="3" s="1"/>
  <c r="R43" i="3" s="1"/>
  <c r="F43" i="3"/>
  <c r="I43" i="3" s="1"/>
  <c r="H40" i="3"/>
  <c r="H20" i="3"/>
  <c r="R37" i="3"/>
  <c r="H11" i="3"/>
  <c r="P11" i="3"/>
  <c r="Q11" i="3" s="1"/>
  <c r="I61" i="3"/>
  <c r="I37" i="3"/>
  <c r="H8" i="3"/>
  <c r="I57" i="3"/>
  <c r="I46" i="3"/>
  <c r="R34" i="3"/>
  <c r="F34" i="3"/>
  <c r="I34" i="3" s="1"/>
  <c r="H6" i="3"/>
  <c r="P48" i="3"/>
  <c r="Q48" i="3" s="1"/>
  <c r="R48" i="3" s="1"/>
  <c r="H48" i="3"/>
  <c r="I48" i="3" s="1"/>
  <c r="H19" i="3"/>
  <c r="P19" i="3"/>
  <c r="Q19" i="3" s="1"/>
  <c r="R19" i="3" s="1"/>
  <c r="I60" i="3"/>
  <c r="R8" i="3"/>
  <c r="H37" i="3"/>
  <c r="I38" i="3"/>
  <c r="N47" i="3"/>
  <c r="O47" i="3" s="1"/>
  <c r="R47" i="3" s="1"/>
  <c r="F47" i="3"/>
  <c r="I47" i="3" s="1"/>
  <c r="H32" i="3"/>
  <c r="I32" i="3" s="1"/>
  <c r="P32" i="3"/>
  <c r="Q32" i="3" s="1"/>
  <c r="R32" i="3" s="1"/>
  <c r="I39" i="3"/>
  <c r="I21" i="3"/>
  <c r="F14" i="3"/>
  <c r="I14" i="3" s="1"/>
  <c r="N14" i="3"/>
  <c r="O14" i="3" s="1"/>
  <c r="R14" i="3" s="1"/>
  <c r="I44" i="3"/>
  <c r="R24" i="3"/>
  <c r="R16" i="3"/>
  <c r="R10" i="3"/>
  <c r="I6" i="3"/>
  <c r="R6" i="3"/>
  <c r="F35" i="3"/>
  <c r="H35" i="3"/>
  <c r="I16" i="3"/>
  <c r="P44" i="3"/>
  <c r="Q44" i="3" s="1"/>
  <c r="R44" i="3" s="1"/>
  <c r="H44" i="3"/>
  <c r="I24" i="3"/>
  <c r="I65" i="3"/>
  <c r="R11" i="3"/>
  <c r="R45" i="3"/>
  <c r="F40" i="3"/>
  <c r="I40" i="3" s="1"/>
  <c r="N40" i="3"/>
  <c r="O40" i="3" s="1"/>
  <c r="R40" i="3" s="1"/>
  <c r="R30" i="3"/>
  <c r="N20" i="3"/>
  <c r="O20" i="3" s="1"/>
  <c r="R20" i="3" s="1"/>
  <c r="F20" i="3"/>
  <c r="I20" i="3" s="1"/>
  <c r="I19" i="3"/>
  <c r="R46" i="3"/>
  <c r="P39" i="3"/>
  <c r="Q39" i="3" s="1"/>
  <c r="R39" i="3" s="1"/>
  <c r="H39" i="3"/>
  <c r="H24" i="3"/>
  <c r="R41" i="3"/>
  <c r="R21" i="3"/>
  <c r="R18" i="3"/>
  <c r="N12" i="3"/>
  <c r="O12" i="3" s="1"/>
  <c r="R12" i="3" s="1"/>
  <c r="F12" i="3"/>
  <c r="I12" i="3" s="1"/>
  <c r="F10" i="3"/>
  <c r="I10" i="3" s="1"/>
  <c r="I11" i="3"/>
  <c r="F7" i="3"/>
  <c r="I7" i="3" s="1"/>
  <c r="R17" i="3"/>
  <c r="R25" i="3"/>
  <c r="H9" i="3"/>
  <c r="I9" i="3" s="1"/>
  <c r="R9" i="3"/>
  <c r="H41" i="3"/>
  <c r="I41" i="3" s="1"/>
  <c r="R36" i="3"/>
  <c r="F36" i="3"/>
  <c r="I36" i="3" s="1"/>
  <c r="F8" i="3"/>
  <c r="I8" i="3" s="1"/>
  <c r="I35" i="3" l="1"/>
  <c r="G64" i="2" l="1"/>
  <c r="C63" i="2"/>
  <c r="G60" i="2"/>
  <c r="C59" i="2"/>
  <c r="C55" i="2"/>
  <c r="O50" i="2"/>
  <c r="N50" i="2"/>
  <c r="G50" i="2"/>
  <c r="P50" i="2" s="1"/>
  <c r="L47" i="2"/>
  <c r="E47" i="2"/>
  <c r="C47" i="2"/>
  <c r="F50" i="2" s="1"/>
  <c r="N46" i="2"/>
  <c r="H46" i="2"/>
  <c r="E45" i="2"/>
  <c r="N45" i="2" s="1"/>
  <c r="L43" i="2"/>
  <c r="O46" i="2" s="1"/>
  <c r="E43" i="2"/>
  <c r="C43" i="2"/>
  <c r="G46" i="2" s="1"/>
  <c r="P46" i="2" s="1"/>
  <c r="P42" i="2"/>
  <c r="N42" i="2"/>
  <c r="H42" i="2"/>
  <c r="G42" i="2"/>
  <c r="E41" i="2"/>
  <c r="G40" i="2"/>
  <c r="L39" i="2"/>
  <c r="G39" i="2"/>
  <c r="P39" i="2" s="1"/>
  <c r="F39" i="2"/>
  <c r="E39" i="2"/>
  <c r="N39" i="2" s="1"/>
  <c r="C39" i="2"/>
  <c r="F42" i="2" s="1"/>
  <c r="I42" i="2" s="1"/>
  <c r="N38" i="2"/>
  <c r="L35" i="2"/>
  <c r="G35" i="2"/>
  <c r="P35" i="2" s="1"/>
  <c r="C35" i="2"/>
  <c r="O34" i="2"/>
  <c r="N34" i="2"/>
  <c r="G33" i="2"/>
  <c r="P33" i="2" s="1"/>
  <c r="L31" i="2"/>
  <c r="Q33" i="2" s="1"/>
  <c r="C31" i="2"/>
  <c r="O26" i="2"/>
  <c r="N26" i="2"/>
  <c r="G26" i="2"/>
  <c r="P26" i="2" s="1"/>
  <c r="N25" i="2"/>
  <c r="N24" i="2"/>
  <c r="L23" i="2"/>
  <c r="O25" i="2" s="1"/>
  <c r="G23" i="2"/>
  <c r="P23" i="2" s="1"/>
  <c r="C23" i="2"/>
  <c r="F26" i="2" s="1"/>
  <c r="N22" i="2"/>
  <c r="F22" i="2"/>
  <c r="O21" i="2"/>
  <c r="N21" i="2"/>
  <c r="G21" i="2"/>
  <c r="P21" i="2" s="1"/>
  <c r="P20" i="2"/>
  <c r="N20" i="2"/>
  <c r="H20" i="2"/>
  <c r="G20" i="2"/>
  <c r="Q19" i="2"/>
  <c r="P19" i="2"/>
  <c r="L19" i="2"/>
  <c r="G19" i="2"/>
  <c r="F19" i="2"/>
  <c r="E19" i="2"/>
  <c r="N19" i="2" s="1"/>
  <c r="C19" i="2"/>
  <c r="F21" i="2" s="1"/>
  <c r="N18" i="2"/>
  <c r="N17" i="2"/>
  <c r="F17" i="2"/>
  <c r="N16" i="2"/>
  <c r="O16" i="2" s="1"/>
  <c r="L15" i="2"/>
  <c r="G15" i="2"/>
  <c r="P15" i="2" s="1"/>
  <c r="C15" i="2"/>
  <c r="N14" i="2"/>
  <c r="G14" i="2"/>
  <c r="P14" i="2" s="1"/>
  <c r="F14" i="2"/>
  <c r="N13" i="2"/>
  <c r="G13" i="2"/>
  <c r="P13" i="2" s="1"/>
  <c r="N12" i="2"/>
  <c r="L11" i="2"/>
  <c r="Q14" i="2" s="1"/>
  <c r="G11" i="2"/>
  <c r="P11" i="2" s="1"/>
  <c r="C11" i="2"/>
  <c r="F13" i="2" s="1"/>
  <c r="N10" i="2"/>
  <c r="L7" i="2"/>
  <c r="G7" i="2"/>
  <c r="P7" i="2" s="1"/>
  <c r="C7" i="2"/>
  <c r="I13" i="2" l="1"/>
  <c r="Q11" i="2"/>
  <c r="O13" i="2"/>
  <c r="O42" i="2"/>
  <c r="R42" i="2" s="1"/>
  <c r="O39" i="2"/>
  <c r="R39" i="2" s="1"/>
  <c r="Q42" i="2"/>
  <c r="H7" i="2"/>
  <c r="H13" i="2"/>
  <c r="O14" i="2"/>
  <c r="R14" i="2" s="1"/>
  <c r="G18" i="2"/>
  <c r="P18" i="2" s="1"/>
  <c r="Q18" i="2" s="1"/>
  <c r="F18" i="2"/>
  <c r="H15" i="2"/>
  <c r="F16" i="2"/>
  <c r="G17" i="2"/>
  <c r="P17" i="2" s="1"/>
  <c r="Q17" i="2" s="1"/>
  <c r="Q37" i="2"/>
  <c r="Q39" i="2"/>
  <c r="N47" i="2"/>
  <c r="F47" i="2"/>
  <c r="E57" i="2"/>
  <c r="F57" i="2" s="1"/>
  <c r="G55" i="2"/>
  <c r="E56" i="2"/>
  <c r="F56" i="2" s="1"/>
  <c r="G58" i="2"/>
  <c r="H58" i="2" s="1"/>
  <c r="G57" i="2"/>
  <c r="H57" i="2" s="1"/>
  <c r="E55" i="2"/>
  <c r="F55" i="2" s="1"/>
  <c r="I55" i="2" s="1"/>
  <c r="F58" i="2"/>
  <c r="I26" i="2"/>
  <c r="N41" i="2"/>
  <c r="O41" i="2" s="1"/>
  <c r="F41" i="2"/>
  <c r="E8" i="2"/>
  <c r="N8" i="2" s="1"/>
  <c r="F10" i="2"/>
  <c r="E7" i="2"/>
  <c r="N7" i="2" s="1"/>
  <c r="O7" i="2" s="1"/>
  <c r="G10" i="2"/>
  <c r="P10" i="2" s="1"/>
  <c r="Q10" i="2" s="1"/>
  <c r="O10" i="2"/>
  <c r="H11" i="2"/>
  <c r="F12" i="2"/>
  <c r="Q13" i="2"/>
  <c r="H14" i="2"/>
  <c r="I14" i="2" s="1"/>
  <c r="E15" i="2"/>
  <c r="N15" i="2" s="1"/>
  <c r="O15" i="2" s="1"/>
  <c r="G16" i="2"/>
  <c r="P16" i="2" s="1"/>
  <c r="Q16" i="2" s="1"/>
  <c r="R16" i="2" s="1"/>
  <c r="G31" i="2"/>
  <c r="P31" i="2" s="1"/>
  <c r="E33" i="2"/>
  <c r="N33" i="2" s="1"/>
  <c r="O33" i="2" s="1"/>
  <c r="R33" i="2" s="1"/>
  <c r="G32" i="2"/>
  <c r="P32" i="2" s="1"/>
  <c r="Q32" i="2" s="1"/>
  <c r="G34" i="2"/>
  <c r="P34" i="2" s="1"/>
  <c r="Q34" i="2" s="1"/>
  <c r="R34" i="2" s="1"/>
  <c r="H33" i="2"/>
  <c r="F32" i="2"/>
  <c r="E31" i="2"/>
  <c r="N31" i="2" s="1"/>
  <c r="O31" i="2" s="1"/>
  <c r="E32" i="2"/>
  <c r="N32" i="2" s="1"/>
  <c r="P40" i="2"/>
  <c r="Q40" i="2" s="1"/>
  <c r="H40" i="2"/>
  <c r="H55" i="2"/>
  <c r="E61" i="2"/>
  <c r="F61" i="2" s="1"/>
  <c r="G59" i="2"/>
  <c r="E60" i="2"/>
  <c r="F60" i="2" s="1"/>
  <c r="I60" i="2" s="1"/>
  <c r="G62" i="2"/>
  <c r="H62" i="2" s="1"/>
  <c r="G61" i="2"/>
  <c r="H61" i="2" s="1"/>
  <c r="H60" i="2"/>
  <c r="E59" i="2"/>
  <c r="F59" i="2" s="1"/>
  <c r="I59" i="2" s="1"/>
  <c r="F62" i="2"/>
  <c r="N43" i="2"/>
  <c r="F43" i="2"/>
  <c r="G9" i="2"/>
  <c r="P9" i="2" s="1"/>
  <c r="Q9" i="2" s="1"/>
  <c r="F7" i="2"/>
  <c r="I7" i="2" s="1"/>
  <c r="Q7" i="2"/>
  <c r="G8" i="2"/>
  <c r="O8" i="2"/>
  <c r="E9" i="2"/>
  <c r="E11" i="2"/>
  <c r="G12" i="2"/>
  <c r="O12" i="2"/>
  <c r="F15" i="2"/>
  <c r="I15" i="2" s="1"/>
  <c r="O18" i="2"/>
  <c r="O17" i="2"/>
  <c r="Q15" i="2"/>
  <c r="Q22" i="2"/>
  <c r="O20" i="2"/>
  <c r="Q21" i="2"/>
  <c r="R21" i="2" s="1"/>
  <c r="O19" i="2"/>
  <c r="R19" i="2" s="1"/>
  <c r="O22" i="2"/>
  <c r="R22" i="2" s="1"/>
  <c r="Q20" i="2"/>
  <c r="H31" i="2"/>
  <c r="F34" i="2"/>
  <c r="G56" i="2"/>
  <c r="H56" i="2" s="1"/>
  <c r="H59" i="2"/>
  <c r="E65" i="2"/>
  <c r="F65" i="2" s="1"/>
  <c r="I65" i="2" s="1"/>
  <c r="G63" i="2"/>
  <c r="H63" i="2" s="1"/>
  <c r="E64" i="2"/>
  <c r="F64" i="2" s="1"/>
  <c r="I64" i="2" s="1"/>
  <c r="G66" i="2"/>
  <c r="H66" i="2" s="1"/>
  <c r="G65" i="2"/>
  <c r="H65" i="2" s="1"/>
  <c r="H64" i="2"/>
  <c r="E63" i="2"/>
  <c r="F63" i="2" s="1"/>
  <c r="I63" i="2" s="1"/>
  <c r="F66" i="2"/>
  <c r="H21" i="2"/>
  <c r="I21" i="2" s="1"/>
  <c r="G22" i="2"/>
  <c r="P22" i="2" s="1"/>
  <c r="H23" i="2"/>
  <c r="F24" i="2"/>
  <c r="I24" i="2" s="1"/>
  <c r="H26" i="2"/>
  <c r="H35" i="2"/>
  <c r="O35" i="2"/>
  <c r="E36" i="2"/>
  <c r="N36" i="2" s="1"/>
  <c r="G37" i="2"/>
  <c r="P37" i="2" s="1"/>
  <c r="F38" i="2"/>
  <c r="G44" i="2"/>
  <c r="P44" i="2" s="1"/>
  <c r="F45" i="2"/>
  <c r="Q46" i="2"/>
  <c r="R46" i="2" s="1"/>
  <c r="G48" i="2"/>
  <c r="P48" i="2" s="1"/>
  <c r="Q48" i="2" s="1"/>
  <c r="E49" i="2"/>
  <c r="N49" i="2" s="1"/>
  <c r="O49" i="2" s="1"/>
  <c r="H50" i="2"/>
  <c r="I50" i="2" s="1"/>
  <c r="H19" i="2"/>
  <c r="I19" i="2" s="1"/>
  <c r="F20" i="2"/>
  <c r="I20" i="2" s="1"/>
  <c r="H22" i="2"/>
  <c r="I22" i="2" s="1"/>
  <c r="E23" i="2"/>
  <c r="G24" i="2"/>
  <c r="P24" i="2" s="1"/>
  <c r="Q24" i="2" s="1"/>
  <c r="O24" i="2"/>
  <c r="R24" i="2" s="1"/>
  <c r="F25" i="2"/>
  <c r="Q26" i="2"/>
  <c r="R26" i="2" s="1"/>
  <c r="Q31" i="2"/>
  <c r="O32" i="2"/>
  <c r="E35" i="2"/>
  <c r="N35" i="2" s="1"/>
  <c r="F36" i="2"/>
  <c r="G38" i="2"/>
  <c r="P38" i="2" s="1"/>
  <c r="Q38" i="2" s="1"/>
  <c r="O38" i="2"/>
  <c r="R38" i="2" s="1"/>
  <c r="H39" i="2"/>
  <c r="I39" i="2" s="1"/>
  <c r="E40" i="2"/>
  <c r="G41" i="2"/>
  <c r="G43" i="2"/>
  <c r="P43" i="2" s="1"/>
  <c r="Q43" i="2" s="1"/>
  <c r="H44" i="2"/>
  <c r="G45" i="2"/>
  <c r="P45" i="2" s="1"/>
  <c r="Q45" i="2" s="1"/>
  <c r="O45" i="2"/>
  <c r="R45" i="2" s="1"/>
  <c r="F46" i="2"/>
  <c r="I46" i="2" s="1"/>
  <c r="G47" i="2"/>
  <c r="P47" i="2" s="1"/>
  <c r="Q47" i="2" s="1"/>
  <c r="F49" i="2"/>
  <c r="Q50" i="2"/>
  <c r="R50" i="2" s="1"/>
  <c r="Q23" i="2"/>
  <c r="H24" i="2"/>
  <c r="G25" i="2"/>
  <c r="F35" i="2"/>
  <c r="I35" i="2" s="1"/>
  <c r="Q35" i="2"/>
  <c r="G36" i="2"/>
  <c r="O36" i="2"/>
  <c r="E37" i="2"/>
  <c r="H43" i="2"/>
  <c r="O43" i="2"/>
  <c r="E44" i="2"/>
  <c r="H45" i="2"/>
  <c r="H47" i="2"/>
  <c r="O47" i="2"/>
  <c r="E48" i="2"/>
  <c r="G49" i="2"/>
  <c r="I56" i="2" l="1"/>
  <c r="P49" i="2"/>
  <c r="Q49" i="2" s="1"/>
  <c r="R49" i="2" s="1"/>
  <c r="H49" i="2"/>
  <c r="H32" i="2"/>
  <c r="I12" i="2"/>
  <c r="H17" i="2"/>
  <c r="I17" i="2" s="1"/>
  <c r="N37" i="2"/>
  <c r="O37" i="2" s="1"/>
  <c r="R37" i="2" s="1"/>
  <c r="F37" i="2"/>
  <c r="I37" i="2" s="1"/>
  <c r="I66" i="2"/>
  <c r="H38" i="2"/>
  <c r="I38" i="2" s="1"/>
  <c r="R17" i="2"/>
  <c r="F33" i="2"/>
  <c r="I33" i="2" s="1"/>
  <c r="R15" i="2"/>
  <c r="H9" i="2"/>
  <c r="I58" i="2"/>
  <c r="I47" i="2"/>
  <c r="I16" i="2"/>
  <c r="F23" i="2"/>
  <c r="I23" i="2" s="1"/>
  <c r="N23" i="2"/>
  <c r="O23" i="2" s="1"/>
  <c r="R23" i="2" s="1"/>
  <c r="R35" i="2"/>
  <c r="R20" i="2"/>
  <c r="N9" i="2"/>
  <c r="O9" i="2" s="1"/>
  <c r="R9" i="2" s="1"/>
  <c r="F9" i="2"/>
  <c r="I9" i="2" s="1"/>
  <c r="I62" i="2"/>
  <c r="I57" i="2"/>
  <c r="N48" i="2"/>
  <c r="O48" i="2" s="1"/>
  <c r="R48" i="2" s="1"/>
  <c r="F48" i="2"/>
  <c r="F44" i="2"/>
  <c r="I44" i="2" s="1"/>
  <c r="N44" i="2"/>
  <c r="O44" i="2" s="1"/>
  <c r="R44" i="2" s="1"/>
  <c r="P25" i="2"/>
  <c r="Q25" i="2" s="1"/>
  <c r="R25" i="2" s="1"/>
  <c r="H25" i="2"/>
  <c r="I25" i="2" s="1"/>
  <c r="I49" i="2"/>
  <c r="P41" i="2"/>
  <c r="Q41" i="2" s="1"/>
  <c r="R41" i="2" s="1"/>
  <c r="H41" i="2"/>
  <c r="R32" i="2"/>
  <c r="I34" i="2"/>
  <c r="H12" i="2"/>
  <c r="P12" i="2"/>
  <c r="Q12" i="2" s="1"/>
  <c r="R12" i="2" s="1"/>
  <c r="P8" i="2"/>
  <c r="Q8" i="2" s="1"/>
  <c r="R8" i="2" s="1"/>
  <c r="H8" i="2"/>
  <c r="I43" i="2"/>
  <c r="H34" i="2"/>
  <c r="F8" i="2"/>
  <c r="I41" i="2"/>
  <c r="R13" i="2"/>
  <c r="H10" i="2"/>
  <c r="I10" i="2" s="1"/>
  <c r="I32" i="2"/>
  <c r="R47" i="2"/>
  <c r="R43" i="2"/>
  <c r="H36" i="2"/>
  <c r="I36" i="2" s="1"/>
  <c r="P36" i="2"/>
  <c r="Q36" i="2" s="1"/>
  <c r="R36" i="2" s="1"/>
  <c r="H48" i="2"/>
  <c r="N40" i="2"/>
  <c r="O40" i="2" s="1"/>
  <c r="R40" i="2" s="1"/>
  <c r="F40" i="2"/>
  <c r="I40" i="2" s="1"/>
  <c r="H37" i="2"/>
  <c r="I45" i="2"/>
  <c r="H16" i="2"/>
  <c r="R18" i="2"/>
  <c r="F11" i="2"/>
  <c r="I11" i="2" s="1"/>
  <c r="N11" i="2"/>
  <c r="O11" i="2" s="1"/>
  <c r="R11" i="2" s="1"/>
  <c r="I61" i="2"/>
  <c r="R31" i="2"/>
  <c r="F31" i="2"/>
  <c r="I31" i="2" s="1"/>
  <c r="H18" i="2"/>
  <c r="R10" i="2"/>
  <c r="R7" i="2"/>
  <c r="I18" i="2"/>
  <c r="I8" i="2" l="1"/>
  <c r="I48" i="2"/>
  <c r="G65" i="1" l="1"/>
  <c r="H65" i="1" s="1"/>
  <c r="F65" i="1"/>
  <c r="I65" i="1" s="1"/>
  <c r="G64" i="1"/>
  <c r="H64" i="1" s="1"/>
  <c r="E64" i="1"/>
  <c r="F64" i="1" s="1"/>
  <c r="I64" i="1" s="1"/>
  <c r="H63" i="1"/>
  <c r="G63" i="1"/>
  <c r="E63" i="1"/>
  <c r="F63" i="1" s="1"/>
  <c r="I63" i="1" s="1"/>
  <c r="G62" i="1"/>
  <c r="H62" i="1" s="1"/>
  <c r="F62" i="1"/>
  <c r="E62" i="1"/>
  <c r="G61" i="1"/>
  <c r="H61" i="1" s="1"/>
  <c r="F61" i="1"/>
  <c r="I61" i="1" s="1"/>
  <c r="G60" i="1"/>
  <c r="H60" i="1" s="1"/>
  <c r="F60" i="1"/>
  <c r="I60" i="1" s="1"/>
  <c r="E60" i="1"/>
  <c r="H59" i="1"/>
  <c r="G59" i="1"/>
  <c r="E59" i="1"/>
  <c r="F59" i="1" s="1"/>
  <c r="I58" i="1"/>
  <c r="H58" i="1"/>
  <c r="G58" i="1"/>
  <c r="E58" i="1"/>
  <c r="F58" i="1" s="1"/>
  <c r="G57" i="1"/>
  <c r="H57" i="1" s="1"/>
  <c r="F57" i="1"/>
  <c r="I57" i="1" s="1"/>
  <c r="G56" i="1"/>
  <c r="H56" i="1" s="1"/>
  <c r="F56" i="1"/>
  <c r="I56" i="1" s="1"/>
  <c r="E56" i="1"/>
  <c r="G55" i="1"/>
  <c r="H55" i="1" s="1"/>
  <c r="F55" i="1"/>
  <c r="E55" i="1"/>
  <c r="H54" i="1"/>
  <c r="G54" i="1"/>
  <c r="E54" i="1"/>
  <c r="F54" i="1" s="1"/>
  <c r="N49" i="1"/>
  <c r="F49" i="1"/>
  <c r="G48" i="1"/>
  <c r="P48" i="1" s="1"/>
  <c r="L46" i="1"/>
  <c r="O49" i="1" s="1"/>
  <c r="C46" i="1"/>
  <c r="O45" i="1"/>
  <c r="N45" i="1"/>
  <c r="G45" i="1"/>
  <c r="P45" i="1" s="1"/>
  <c r="L42" i="1"/>
  <c r="E42" i="1"/>
  <c r="N42" i="1" s="1"/>
  <c r="C42" i="1"/>
  <c r="N41" i="1"/>
  <c r="E40" i="1"/>
  <c r="N40" i="1" s="1"/>
  <c r="G39" i="1"/>
  <c r="P39" i="1" s="1"/>
  <c r="L38" i="1"/>
  <c r="F38" i="1"/>
  <c r="E38" i="1"/>
  <c r="N38" i="1" s="1"/>
  <c r="C38" i="1"/>
  <c r="N37" i="1"/>
  <c r="L34" i="1"/>
  <c r="G34" i="1"/>
  <c r="P34" i="1" s="1"/>
  <c r="C34" i="1"/>
  <c r="F37" i="1" s="1"/>
  <c r="N33" i="1"/>
  <c r="L30" i="1"/>
  <c r="O33" i="1" s="1"/>
  <c r="C30" i="1"/>
  <c r="O25" i="1"/>
  <c r="N25" i="1"/>
  <c r="G25" i="1"/>
  <c r="P25" i="1" s="1"/>
  <c r="L22" i="1"/>
  <c r="E22" i="1"/>
  <c r="N22" i="1" s="1"/>
  <c r="C22" i="1"/>
  <c r="N21" i="1"/>
  <c r="E20" i="1"/>
  <c r="N20" i="1" s="1"/>
  <c r="G19" i="1"/>
  <c r="P19" i="1" s="1"/>
  <c r="L18" i="1"/>
  <c r="C18" i="1"/>
  <c r="N17" i="1"/>
  <c r="L14" i="1"/>
  <c r="G14" i="1"/>
  <c r="P14" i="1" s="1"/>
  <c r="C14" i="1"/>
  <c r="O13" i="1"/>
  <c r="N13" i="1"/>
  <c r="L10" i="1"/>
  <c r="C10" i="1"/>
  <c r="O9" i="1"/>
  <c r="N9" i="1"/>
  <c r="G9" i="1"/>
  <c r="H9" i="1" s="1"/>
  <c r="E8" i="1"/>
  <c r="N8" i="1" s="1"/>
  <c r="G7" i="1"/>
  <c r="P7" i="1" s="1"/>
  <c r="P6" i="1"/>
  <c r="L6" i="1"/>
  <c r="O8" i="1" s="1"/>
  <c r="G6" i="1"/>
  <c r="E6" i="1"/>
  <c r="F6" i="1" s="1"/>
  <c r="C6" i="1"/>
  <c r="F9" i="1" s="1"/>
  <c r="I9" i="1" l="1"/>
  <c r="E11" i="1"/>
  <c r="N11" i="1" s="1"/>
  <c r="G12" i="1"/>
  <c r="P12" i="1" s="1"/>
  <c r="F13" i="1"/>
  <c r="G33" i="1"/>
  <c r="P33" i="1" s="1"/>
  <c r="Q33" i="1" s="1"/>
  <c r="R33" i="1" s="1"/>
  <c r="E30" i="1"/>
  <c r="N30" i="1" s="1"/>
  <c r="O30" i="1" s="1"/>
  <c r="G30" i="1"/>
  <c r="P30" i="1" s="1"/>
  <c r="E32" i="1"/>
  <c r="N32" i="1" s="1"/>
  <c r="O32" i="1" s="1"/>
  <c r="R32" i="1" s="1"/>
  <c r="G31" i="1"/>
  <c r="P31" i="1" s="1"/>
  <c r="Q31" i="1" s="1"/>
  <c r="P9" i="1"/>
  <c r="Q9" i="1" s="1"/>
  <c r="R9" i="1" s="1"/>
  <c r="E10" i="1"/>
  <c r="N10" i="1" s="1"/>
  <c r="O10" i="1" s="1"/>
  <c r="F11" i="1"/>
  <c r="H12" i="1"/>
  <c r="G13" i="1"/>
  <c r="P13" i="1" s="1"/>
  <c r="Q13" i="1" s="1"/>
  <c r="R13" i="1" s="1"/>
  <c r="N6" i="1"/>
  <c r="O6" i="1" s="1"/>
  <c r="R6" i="1" s="1"/>
  <c r="H7" i="1"/>
  <c r="F8" i="1"/>
  <c r="F10" i="1"/>
  <c r="Q10" i="1"/>
  <c r="G11" i="1"/>
  <c r="P11" i="1" s="1"/>
  <c r="Q11" i="1" s="1"/>
  <c r="O11" i="1"/>
  <c r="R11" i="1" s="1"/>
  <c r="E12" i="1"/>
  <c r="N12" i="1" s="1"/>
  <c r="O12" i="1" s="1"/>
  <c r="Q12" i="1"/>
  <c r="E14" i="1"/>
  <c r="N14" i="1" s="1"/>
  <c r="O14" i="1" s="1"/>
  <c r="R14" i="1" s="1"/>
  <c r="Q14" i="1"/>
  <c r="O17" i="1"/>
  <c r="H45" i="1"/>
  <c r="I59" i="1"/>
  <c r="H10" i="1"/>
  <c r="E31" i="1"/>
  <c r="N31" i="1" s="1"/>
  <c r="O41" i="1"/>
  <c r="O40" i="1"/>
  <c r="Q39" i="1"/>
  <c r="O38" i="1"/>
  <c r="Q6" i="1"/>
  <c r="F17" i="1"/>
  <c r="G16" i="1"/>
  <c r="P16" i="1" s="1"/>
  <c r="Q16" i="1" s="1"/>
  <c r="E15" i="1"/>
  <c r="N15" i="1" s="1"/>
  <c r="O15" i="1" s="1"/>
  <c r="H14" i="1"/>
  <c r="H17" i="1"/>
  <c r="E16" i="1"/>
  <c r="N16" i="1" s="1"/>
  <c r="O16" i="1" s="1"/>
  <c r="R16" i="1" s="1"/>
  <c r="G15" i="1"/>
  <c r="P15" i="1" s="1"/>
  <c r="Q15" i="1" s="1"/>
  <c r="G17" i="1"/>
  <c r="P17" i="1" s="1"/>
  <c r="Q17" i="1" s="1"/>
  <c r="O21" i="1"/>
  <c r="O20" i="1"/>
  <c r="Q19" i="1"/>
  <c r="H30" i="1"/>
  <c r="F33" i="1"/>
  <c r="F40" i="1"/>
  <c r="H6" i="1"/>
  <c r="I6" i="1" s="1"/>
  <c r="E7" i="1"/>
  <c r="Q7" i="1"/>
  <c r="G8" i="1"/>
  <c r="G10" i="1"/>
  <c r="P10" i="1" s="1"/>
  <c r="H11" i="1"/>
  <c r="F14" i="1"/>
  <c r="I14" i="1" s="1"/>
  <c r="H15" i="1"/>
  <c r="F20" i="1"/>
  <c r="H25" i="1"/>
  <c r="R25" i="1"/>
  <c r="G32" i="1"/>
  <c r="P32" i="1" s="1"/>
  <c r="G49" i="1"/>
  <c r="P49" i="1" s="1"/>
  <c r="Q49" i="1" s="1"/>
  <c r="R49" i="1" s="1"/>
  <c r="H48" i="1"/>
  <c r="E46" i="1"/>
  <c r="N46" i="1" s="1"/>
  <c r="O46" i="1" s="1"/>
  <c r="G46" i="1"/>
  <c r="E48" i="1"/>
  <c r="N48" i="1" s="1"/>
  <c r="O48" i="1" s="1"/>
  <c r="R48" i="1" s="1"/>
  <c r="G47" i="1"/>
  <c r="P47" i="1" s="1"/>
  <c r="Q47" i="1" s="1"/>
  <c r="E47" i="1"/>
  <c r="N47" i="1" s="1"/>
  <c r="I54" i="1"/>
  <c r="I55" i="1"/>
  <c r="I62" i="1"/>
  <c r="E19" i="1"/>
  <c r="N19" i="1" s="1"/>
  <c r="O19" i="1" s="1"/>
  <c r="R19" i="1" s="1"/>
  <c r="G20" i="1"/>
  <c r="P20" i="1" s="1"/>
  <c r="Q20" i="1" s="1"/>
  <c r="F21" i="1"/>
  <c r="G22" i="1"/>
  <c r="P22" i="1" s="1"/>
  <c r="Q22" i="1" s="1"/>
  <c r="H23" i="1"/>
  <c r="Q25" i="1"/>
  <c r="Q30" i="1"/>
  <c r="O31" i="1"/>
  <c r="R31" i="1" s="1"/>
  <c r="Q32" i="1"/>
  <c r="E34" i="1"/>
  <c r="H36" i="1"/>
  <c r="G37" i="1"/>
  <c r="P37" i="1" s="1"/>
  <c r="Q37" i="1" s="1"/>
  <c r="O37" i="1"/>
  <c r="E39" i="1"/>
  <c r="N39" i="1" s="1"/>
  <c r="O39" i="1" s="1"/>
  <c r="R39" i="1" s="1"/>
  <c r="G40" i="1"/>
  <c r="P40" i="1" s="1"/>
  <c r="Q40" i="1" s="1"/>
  <c r="F41" i="1"/>
  <c r="G42" i="1"/>
  <c r="P42" i="1" s="1"/>
  <c r="Q42" i="1" s="1"/>
  <c r="H43" i="1"/>
  <c r="Q45" i="1"/>
  <c r="R45" i="1" s="1"/>
  <c r="O47" i="1"/>
  <c r="R47" i="1" s="1"/>
  <c r="Q48" i="1"/>
  <c r="E18" i="1"/>
  <c r="H20" i="1"/>
  <c r="G21" i="1"/>
  <c r="O22" i="1"/>
  <c r="E23" i="1"/>
  <c r="G24" i="1"/>
  <c r="O24" i="1"/>
  <c r="F25" i="1"/>
  <c r="I25" i="1" s="1"/>
  <c r="Q34" i="1"/>
  <c r="G35" i="1"/>
  <c r="E36" i="1"/>
  <c r="H37" i="1"/>
  <c r="I37" i="1" s="1"/>
  <c r="F39" i="1"/>
  <c r="H40" i="1"/>
  <c r="G41" i="1"/>
  <c r="H42" i="1"/>
  <c r="O42" i="1"/>
  <c r="E43" i="1"/>
  <c r="G44" i="1"/>
  <c r="O44" i="1"/>
  <c r="F45" i="1"/>
  <c r="I45" i="1" s="1"/>
  <c r="G18" i="1"/>
  <c r="P18" i="1" s="1"/>
  <c r="Q18" i="1" s="1"/>
  <c r="H19" i="1"/>
  <c r="F22" i="1"/>
  <c r="G23" i="1"/>
  <c r="P23" i="1" s="1"/>
  <c r="Q23" i="1" s="1"/>
  <c r="E24" i="1"/>
  <c r="N24" i="1" s="1"/>
  <c r="H34" i="1"/>
  <c r="E35" i="1"/>
  <c r="N35" i="1" s="1"/>
  <c r="O35" i="1" s="1"/>
  <c r="G36" i="1"/>
  <c r="P36" i="1" s="1"/>
  <c r="Q36" i="1" s="1"/>
  <c r="G38" i="1"/>
  <c r="P38" i="1" s="1"/>
  <c r="Q38" i="1" s="1"/>
  <c r="H39" i="1"/>
  <c r="F42" i="1"/>
  <c r="G43" i="1"/>
  <c r="P43" i="1" s="1"/>
  <c r="Q43" i="1" s="1"/>
  <c r="E44" i="1"/>
  <c r="N44" i="1" s="1"/>
  <c r="R15" i="1" l="1"/>
  <c r="I39" i="1"/>
  <c r="F23" i="1"/>
  <c r="I23" i="1" s="1"/>
  <c r="N23" i="1"/>
  <c r="O23" i="1" s="1"/>
  <c r="R23" i="1" s="1"/>
  <c r="H8" i="1"/>
  <c r="P8" i="1"/>
  <c r="Q8" i="1" s="1"/>
  <c r="R8" i="1" s="1"/>
  <c r="P44" i="1"/>
  <c r="Q44" i="1" s="1"/>
  <c r="R44" i="1" s="1"/>
  <c r="H44" i="1"/>
  <c r="R46" i="1"/>
  <c r="R12" i="1"/>
  <c r="I10" i="1"/>
  <c r="H33" i="1"/>
  <c r="R30" i="1"/>
  <c r="H41" i="1"/>
  <c r="I41" i="1" s="1"/>
  <c r="P41" i="1"/>
  <c r="Q41" i="1" s="1"/>
  <c r="H24" i="1"/>
  <c r="P24" i="1"/>
  <c r="Q24" i="1" s="1"/>
  <c r="R24" i="1" s="1"/>
  <c r="H22" i="1"/>
  <c r="I22" i="1" s="1"/>
  <c r="N18" i="1"/>
  <c r="O18" i="1" s="1"/>
  <c r="R18" i="1" s="1"/>
  <c r="F18" i="1"/>
  <c r="R37" i="1"/>
  <c r="F34" i="1"/>
  <c r="I34" i="1" s="1"/>
  <c r="N34" i="1"/>
  <c r="O34" i="1" s="1"/>
  <c r="R34" i="1" s="1"/>
  <c r="I21" i="1"/>
  <c r="F46" i="1"/>
  <c r="I46" i="1" s="1"/>
  <c r="P46" i="1"/>
  <c r="Q46" i="1" s="1"/>
  <c r="H46" i="1"/>
  <c r="F47" i="1"/>
  <c r="N7" i="1"/>
  <c r="O7" i="1" s="1"/>
  <c r="R7" i="1" s="1"/>
  <c r="F7" i="1"/>
  <c r="I7" i="1" s="1"/>
  <c r="I40" i="1"/>
  <c r="H16" i="1"/>
  <c r="I17" i="1"/>
  <c r="R38" i="1"/>
  <c r="I11" i="1"/>
  <c r="F30" i="1"/>
  <c r="I30" i="1" s="1"/>
  <c r="F31" i="1"/>
  <c r="I31" i="1" s="1"/>
  <c r="F15" i="1"/>
  <c r="I15" i="1" s="1"/>
  <c r="R42" i="1"/>
  <c r="F48" i="1"/>
  <c r="I48" i="1" s="1"/>
  <c r="R40" i="1"/>
  <c r="F32" i="1"/>
  <c r="I32" i="1" s="1"/>
  <c r="H35" i="1"/>
  <c r="P35" i="1"/>
  <c r="Q35" i="1" s="1"/>
  <c r="R35" i="1" s="1"/>
  <c r="R22" i="1"/>
  <c r="F19" i="1"/>
  <c r="I19" i="1" s="1"/>
  <c r="H38" i="1"/>
  <c r="I38" i="1" s="1"/>
  <c r="F35" i="1"/>
  <c r="H18" i="1"/>
  <c r="H49" i="1"/>
  <c r="I49" i="1" s="1"/>
  <c r="R41" i="1"/>
  <c r="I42" i="1"/>
  <c r="F43" i="1"/>
  <c r="I43" i="1" s="1"/>
  <c r="N43" i="1"/>
  <c r="O43" i="1" s="1"/>
  <c r="R43" i="1" s="1"/>
  <c r="F36" i="1"/>
  <c r="I36" i="1" s="1"/>
  <c r="N36" i="1"/>
  <c r="O36" i="1" s="1"/>
  <c r="R36" i="1" s="1"/>
  <c r="P21" i="1"/>
  <c r="Q21" i="1" s="1"/>
  <c r="R21" i="1" s="1"/>
  <c r="H21" i="1"/>
  <c r="F44" i="1"/>
  <c r="I44" i="1" s="1"/>
  <c r="F24" i="1"/>
  <c r="I24" i="1" s="1"/>
  <c r="H47" i="1"/>
  <c r="I20" i="1"/>
  <c r="I33" i="1"/>
  <c r="R20" i="1"/>
  <c r="R17" i="1"/>
  <c r="H13" i="1"/>
  <c r="I13" i="1" s="1"/>
  <c r="I8" i="1"/>
  <c r="F16" i="1"/>
  <c r="I16" i="1" s="1"/>
  <c r="R10" i="1"/>
  <c r="H31" i="1"/>
  <c r="H32" i="1"/>
  <c r="F12" i="1"/>
  <c r="I12" i="1" s="1"/>
  <c r="I47" i="1" l="1"/>
  <c r="I18" i="1"/>
  <c r="I35" i="1"/>
</calcChain>
</file>

<file path=xl/sharedStrings.xml><?xml version="1.0" encoding="utf-8"?>
<sst xmlns="http://schemas.openxmlformats.org/spreadsheetml/2006/main" count="640" uniqueCount="213">
  <si>
    <t>O 일반특례 (일반가정) 평일주간</t>
    <phoneticPr fontId="3" type="noConversion"/>
  </si>
  <si>
    <t>(단위 : 원)</t>
    <phoneticPr fontId="3" type="noConversion"/>
  </si>
  <si>
    <t>(단위 : 원)</t>
    <phoneticPr fontId="3" type="noConversion"/>
  </si>
  <si>
    <t>기본요금</t>
    <phoneticPr fontId="3" type="noConversion"/>
  </si>
  <si>
    <t>판정</t>
    <phoneticPr fontId="3" type="noConversion"/>
  </si>
  <si>
    <t>시간제 기본형 미취학(A)</t>
    <phoneticPr fontId="3" type="noConversion"/>
  </si>
  <si>
    <t>기본요금</t>
    <phoneticPr fontId="3" type="noConversion"/>
  </si>
  <si>
    <t>판정</t>
    <phoneticPr fontId="3" type="noConversion"/>
  </si>
  <si>
    <t>시간제 종합형 미취학(A)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</si>
  <si>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</si>
  <si>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</si>
  <si>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기존</t>
    <phoneticPr fontId="3" type="noConversion"/>
  </si>
  <si>
    <t>특례</t>
    <phoneticPr fontId="3" type="noConversion"/>
  </si>
  <si>
    <t>본인부담금 감소분</t>
    <phoneticPr fontId="3" type="noConversion"/>
  </si>
  <si>
    <t>60분당
이용요금</t>
    <phoneticPr fontId="3" type="noConversion"/>
  </si>
  <si>
    <t>기존</t>
    <phoneticPr fontId="3" type="noConversion"/>
  </si>
  <si>
    <t>본인부담금 감소분</t>
    <phoneticPr fontId="3" type="noConversion"/>
  </si>
  <si>
    <t>정부지원금</t>
    <phoneticPr fontId="3" type="noConversion"/>
  </si>
  <si>
    <t>본인부담금</t>
    <phoneticPr fontId="3" type="noConversion"/>
  </si>
  <si>
    <t>정부지원금</t>
    <phoneticPr fontId="3" type="noConversion"/>
  </si>
  <si>
    <t>(이용자 환급금)</t>
    <phoneticPr fontId="3" type="noConversion"/>
  </si>
  <si>
    <t>본인부담금</t>
    <phoneticPr fontId="3" type="noConversion"/>
  </si>
  <si>
    <t>(이용자 환급금)</t>
    <phoneticPr fontId="3" type="noConversion"/>
  </si>
  <si>
    <t>가형</t>
    <phoneticPr fontId="3" type="noConversion"/>
  </si>
  <si>
    <t>가형</t>
    <phoneticPr fontId="3" type="noConversion"/>
  </si>
  <si>
    <t>나형</t>
    <phoneticPr fontId="3" type="noConversion"/>
  </si>
  <si>
    <t>나형</t>
    <phoneticPr fontId="3" type="noConversion"/>
  </si>
  <si>
    <t>다형</t>
    <phoneticPr fontId="3" type="noConversion"/>
  </si>
  <si>
    <t>라형</t>
    <phoneticPr fontId="3" type="noConversion"/>
  </si>
  <si>
    <t>라형</t>
    <phoneticPr fontId="3" type="noConversion"/>
  </si>
  <si>
    <t>가형</t>
    <phoneticPr fontId="3" type="noConversion"/>
  </si>
  <si>
    <t>나형</t>
    <phoneticPr fontId="3" type="noConversion"/>
  </si>
  <si>
    <t>나형</t>
    <phoneticPr fontId="3" type="noConversion"/>
  </si>
  <si>
    <t>다형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</si>
  <si>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</si>
  <si>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</si>
  <si>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</si>
  <si>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가형</t>
    <phoneticPr fontId="3" type="noConversion"/>
  </si>
  <si>
    <t>다형</t>
    <phoneticPr fontId="3" type="noConversion"/>
  </si>
  <si>
    <t>라형</t>
    <phoneticPr fontId="3" type="noConversion"/>
  </si>
  <si>
    <t>라형</t>
    <phoneticPr fontId="3" type="noConversion"/>
  </si>
  <si>
    <t>나형</t>
    <phoneticPr fontId="3" type="noConversion"/>
  </si>
  <si>
    <t>다형</t>
    <phoneticPr fontId="3" type="noConversion"/>
  </si>
  <si>
    <t>판정</t>
    <phoneticPr fontId="3" type="noConversion"/>
  </si>
  <si>
    <t>시간제 기본형 취학(B형)</t>
    <phoneticPr fontId="3" type="noConversion"/>
  </si>
  <si>
    <t>판정</t>
    <phoneticPr fontId="3" type="noConversion"/>
  </si>
  <si>
    <t>시간제 종합형 취학(B형)</t>
    <phoneticPr fontId="3" type="noConversion"/>
  </si>
  <si>
    <t xml:space="preserve">아동수  </t>
    <phoneticPr fontId="3" type="noConversion"/>
  </si>
  <si>
    <t>기존</t>
    <phoneticPr fontId="3" type="noConversion"/>
  </si>
  <si>
    <t>특례</t>
    <phoneticPr fontId="3" type="noConversion"/>
  </si>
  <si>
    <t>본인부담금 감소분</t>
    <phoneticPr fontId="3" type="noConversion"/>
  </si>
  <si>
    <t>기존</t>
    <phoneticPr fontId="3" type="noConversion"/>
  </si>
  <si>
    <t>본인부담금 감소분</t>
    <phoneticPr fontId="3" type="noConversion"/>
  </si>
  <si>
    <t>본인부담금</t>
    <phoneticPr fontId="3" type="noConversion"/>
  </si>
  <si>
    <t>정부지원금</t>
    <phoneticPr fontId="3" type="noConversion"/>
  </si>
  <si>
    <t>가형</t>
    <phoneticPr fontId="3" type="noConversion"/>
  </si>
  <si>
    <t>라형</t>
    <phoneticPr fontId="3" type="noConversion"/>
  </si>
  <si>
    <t>가형</t>
    <phoneticPr fontId="3" type="noConversion"/>
  </si>
  <si>
    <t>나형</t>
    <phoneticPr fontId="3" type="noConversion"/>
  </si>
  <si>
    <t>나형</t>
    <phoneticPr fontId="3" type="noConversion"/>
  </si>
  <si>
    <t>다형</t>
    <phoneticPr fontId="3" type="noConversion"/>
  </si>
  <si>
    <t>다형</t>
    <phoneticPr fontId="3" type="noConversion"/>
  </si>
  <si>
    <t>라형</t>
    <phoneticPr fontId="3" type="noConversion"/>
  </si>
  <si>
    <t>기본요금</t>
    <phoneticPr fontId="3" type="noConversion"/>
  </si>
  <si>
    <t>판정</t>
    <phoneticPr fontId="3" type="noConversion"/>
  </si>
  <si>
    <t>영아종일제</t>
    <phoneticPr fontId="3" type="noConversion"/>
  </si>
  <si>
    <t>60분당
이용요금</t>
    <phoneticPr fontId="3" type="noConversion"/>
  </si>
  <si>
    <t>기존</t>
    <phoneticPr fontId="3" type="noConversion"/>
  </si>
  <si>
    <t>특례</t>
    <phoneticPr fontId="3" type="noConversion"/>
  </si>
  <si>
    <t>본인부담금 감소분</t>
    <phoneticPr fontId="3" type="noConversion"/>
  </si>
  <si>
    <t>정부지원금</t>
    <phoneticPr fontId="3" type="noConversion"/>
  </si>
  <si>
    <t>본인부담금</t>
    <phoneticPr fontId="3" type="noConversion"/>
  </si>
  <si>
    <t>가형</t>
    <phoneticPr fontId="3" type="noConversion"/>
  </si>
  <si>
    <t>가형</t>
    <phoneticPr fontId="3" type="noConversion"/>
  </si>
  <si>
    <t>나형</t>
    <phoneticPr fontId="3" type="noConversion"/>
  </si>
  <si>
    <t>다형</t>
    <phoneticPr fontId="3" type="noConversion"/>
  </si>
  <si>
    <t>라형</t>
    <phoneticPr fontId="3" type="noConversion"/>
  </si>
  <si>
    <t>O 일반특례 (한부모, 장애부모,장애아동,청소년부모 가정)</t>
    <phoneticPr fontId="3" type="noConversion"/>
  </si>
  <si>
    <t>(단위 : 원)</t>
    <phoneticPr fontId="3" type="noConversion"/>
  </si>
  <si>
    <t>(단위 : 원)</t>
    <phoneticPr fontId="3" type="noConversion"/>
  </si>
  <si>
    <t>기본요금</t>
    <phoneticPr fontId="3" type="noConversion"/>
  </si>
  <si>
    <t>판정</t>
    <phoneticPr fontId="3" type="noConversion"/>
  </si>
  <si>
    <t>시간제 기본형 미취학(A)</t>
    <phoneticPr fontId="3" type="noConversion"/>
  </si>
  <si>
    <t>기본요금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</si>
  <si>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</si>
  <si>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</si>
  <si>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특례</t>
    <phoneticPr fontId="3" type="noConversion"/>
  </si>
  <si>
    <t>본인부담금 감소분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</si>
  <si>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</si>
  <si>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</si>
  <si>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기존</t>
    <phoneticPr fontId="3" type="noConversion"/>
  </si>
  <si>
    <t>특례</t>
    <phoneticPr fontId="3" type="noConversion"/>
  </si>
  <si>
    <t>본인부담금 감소분</t>
    <phoneticPr fontId="3" type="noConversion"/>
  </si>
  <si>
    <t>정부지원금</t>
    <phoneticPr fontId="3" type="noConversion"/>
  </si>
  <si>
    <t>본인부담금</t>
    <phoneticPr fontId="3" type="noConversion"/>
  </si>
  <si>
    <t>정부지원금</t>
    <phoneticPr fontId="3" type="noConversion"/>
  </si>
  <si>
    <t>본인부담금</t>
    <phoneticPr fontId="3" type="noConversion"/>
  </si>
  <si>
    <t>(이용자 환급금)</t>
    <phoneticPr fontId="3" type="noConversion"/>
  </si>
  <si>
    <t>정부지원금</t>
    <phoneticPr fontId="3" type="noConversion"/>
  </si>
  <si>
    <t>본인부담금</t>
    <phoneticPr fontId="3" type="noConversion"/>
  </si>
  <si>
    <t>정부지원금</t>
    <phoneticPr fontId="3" type="noConversion"/>
  </si>
  <si>
    <t>(이용자 환급금)</t>
    <phoneticPr fontId="3" type="noConversion"/>
  </si>
  <si>
    <t>가형</t>
    <phoneticPr fontId="3" type="noConversion"/>
  </si>
  <si>
    <t>가형</t>
    <phoneticPr fontId="3" type="noConversion"/>
  </si>
  <si>
    <t>나형</t>
    <phoneticPr fontId="3" type="noConversion"/>
  </si>
  <si>
    <t>다형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</si>
  <si>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</si>
  <si>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</si>
  <si>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</si>
  <si>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가형</t>
    <phoneticPr fontId="3" type="noConversion"/>
  </si>
  <si>
    <t>다형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</si>
  <si>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</si>
  <si>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</si>
  <si>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</si>
  <si>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가형</t>
    <phoneticPr fontId="3" type="noConversion"/>
  </si>
  <si>
    <t>나형</t>
    <phoneticPr fontId="3" type="noConversion"/>
  </si>
  <si>
    <t>다형</t>
    <phoneticPr fontId="3" type="noConversion"/>
  </si>
  <si>
    <t>나형</t>
    <phoneticPr fontId="3" type="noConversion"/>
  </si>
  <si>
    <t>라형</t>
    <phoneticPr fontId="3" type="noConversion"/>
  </si>
  <si>
    <t>기본요금</t>
    <phoneticPr fontId="3" type="noConversion"/>
  </si>
  <si>
    <t>시간제 기본형 취학(B형)</t>
    <phoneticPr fontId="3" type="noConversion"/>
  </si>
  <si>
    <t>기본요금</t>
    <phoneticPr fontId="3" type="noConversion"/>
  </si>
  <si>
    <t>판정</t>
    <phoneticPr fontId="3" type="noConversion"/>
  </si>
  <si>
    <t>시간제 종합형 취학(B형)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</si>
  <si>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</si>
  <si>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</si>
  <si>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기존</t>
    <phoneticPr fontId="3" type="noConversion"/>
  </si>
  <si>
    <t>본인부담금 감소분</t>
    <phoneticPr fontId="3" type="noConversion"/>
  </si>
  <si>
    <t xml:space="preserve">아동수  </t>
    <phoneticPr fontId="3" type="noConversion"/>
  </si>
  <si>
    <t>특례</t>
    <phoneticPr fontId="3" type="noConversion"/>
  </si>
  <si>
    <t>본인부담금 감소분</t>
    <phoneticPr fontId="3" type="noConversion"/>
  </si>
  <si>
    <t>본인부담금</t>
    <phoneticPr fontId="3" type="noConversion"/>
  </si>
  <si>
    <t>다형</t>
    <phoneticPr fontId="3" type="noConversion"/>
  </si>
  <si>
    <t>나형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</si>
  <si>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</si>
  <si>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</si>
  <si>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</si>
  <si>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가형</t>
    <phoneticPr fontId="3" type="noConversion"/>
  </si>
  <si>
    <t>나형</t>
    <phoneticPr fontId="3" type="noConversion"/>
  </si>
  <si>
    <t>나형</t>
    <phoneticPr fontId="3" type="noConversion"/>
  </si>
  <si>
    <t>다형</t>
    <phoneticPr fontId="3" type="noConversion"/>
  </si>
  <si>
    <t>다형</t>
    <phoneticPr fontId="3" type="noConversion"/>
  </si>
  <si>
    <t>라형</t>
    <phoneticPr fontId="3" type="noConversion"/>
  </si>
  <si>
    <t>라형</t>
    <phoneticPr fontId="3" type="noConversion"/>
  </si>
  <si>
    <t>가형</t>
    <phoneticPr fontId="3" type="noConversion"/>
  </si>
  <si>
    <t>나형</t>
    <phoneticPr fontId="3" type="noConversion"/>
  </si>
  <si>
    <t>라형</t>
    <phoneticPr fontId="3" type="noConversion"/>
  </si>
  <si>
    <t>기본요금</t>
    <phoneticPr fontId="3" type="noConversion"/>
  </si>
  <si>
    <t>판정</t>
    <phoneticPr fontId="3" type="noConversion"/>
  </si>
  <si>
    <t>영아종일제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</si>
  <si>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</si>
  <si>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</si>
  <si>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기존</t>
    <phoneticPr fontId="3" type="noConversion"/>
  </si>
  <si>
    <t>특례</t>
    <phoneticPr fontId="3" type="noConversion"/>
  </si>
  <si>
    <t>본인부담금 감소분</t>
    <phoneticPr fontId="3" type="noConversion"/>
  </si>
  <si>
    <t>정부지원금</t>
    <phoneticPr fontId="3" type="noConversion"/>
  </si>
  <si>
    <t>본인부담금</t>
    <phoneticPr fontId="3" type="noConversion"/>
  </si>
  <si>
    <t>정부지원금</t>
    <phoneticPr fontId="3" type="noConversion"/>
  </si>
  <si>
    <t>본인부담금</t>
    <phoneticPr fontId="3" type="noConversion"/>
  </si>
  <si>
    <t>(이용자 환급금)</t>
    <phoneticPr fontId="3" type="noConversion"/>
  </si>
  <si>
    <t>나형</t>
    <phoneticPr fontId="3" type="noConversion"/>
  </si>
  <si>
    <t>라형</t>
    <phoneticPr fontId="3" type="noConversion"/>
  </si>
  <si>
    <t>나형</t>
    <phoneticPr fontId="3" type="noConversion"/>
  </si>
  <si>
    <t>가형</t>
    <phoneticPr fontId="3" type="noConversion"/>
  </si>
  <si>
    <t>나형</t>
    <phoneticPr fontId="3" type="noConversion"/>
  </si>
  <si>
    <t>다형</t>
    <phoneticPr fontId="3" type="noConversion"/>
  </si>
  <si>
    <t>O 의료방역특례 (일반가정) 평일주간</t>
    <phoneticPr fontId="3" type="noConversion"/>
  </si>
  <si>
    <t>(단위 : 원)</t>
    <phoneticPr fontId="3" type="noConversion"/>
  </si>
  <si>
    <t>판정</t>
    <phoneticPr fontId="3" type="noConversion"/>
  </si>
  <si>
    <t>시간제 기본형 미취학(A)</t>
    <phoneticPr fontId="3" type="noConversion"/>
  </si>
  <si>
    <t>시간제 종합형 미취학(A)</t>
    <phoneticPr fontId="3" type="noConversion"/>
  </si>
  <si>
    <t xml:space="preserve">아동수  </t>
    <phoneticPr fontId="3" type="noConversion"/>
  </si>
  <si>
    <t>본인부담금 감소분</t>
    <phoneticPr fontId="3" type="noConversion"/>
  </si>
  <si>
    <t>영아종일제</t>
    <phoneticPr fontId="3" type="noConversion"/>
  </si>
  <si>
    <t>라형</t>
    <phoneticPr fontId="3" type="noConversion"/>
  </si>
  <si>
    <t xml:space="preserve">O 의료방역특례 (한부모, 장애부모,장애아동,청소년부모 가정)  </t>
    <phoneticPr fontId="3" type="noConversion"/>
  </si>
  <si>
    <t>(단위 : 원)</t>
    <phoneticPr fontId="3" type="noConversion"/>
  </si>
  <si>
    <t>(단위 : 원)</t>
    <phoneticPr fontId="3" type="noConversion"/>
  </si>
  <si>
    <t>기본요금</t>
    <phoneticPr fontId="3" type="noConversion"/>
  </si>
  <si>
    <t>판정</t>
    <phoneticPr fontId="3" type="noConversion"/>
  </si>
  <si>
    <t>시간제 기본형 미취학(A)</t>
    <phoneticPr fontId="3" type="noConversion"/>
  </si>
  <si>
    <t>판정</t>
    <phoneticPr fontId="3" type="noConversion"/>
  </si>
  <si>
    <t>시간제 종합형 미취학(A)</t>
    <phoneticPr fontId="3" type="noConversion"/>
  </si>
  <si>
    <t xml:space="preserve">아동수  </t>
    <phoneticPr fontId="3" type="noConversion"/>
  </si>
  <si>
    <t>기존</t>
    <phoneticPr fontId="3" type="noConversion"/>
  </si>
  <si>
    <t xml:space="preserve">아동수  </t>
    <phoneticPr fontId="3" type="noConversion"/>
  </si>
  <si>
    <t>60분당
이용요금</t>
    <phoneticPr fontId="3" type="noConversion"/>
  </si>
  <si>
    <t>기존</t>
    <phoneticPr fontId="3" type="noConversion"/>
  </si>
  <si>
    <t>특례</t>
    <phoneticPr fontId="3" type="noConversion"/>
  </si>
  <si>
    <t>본인부담금</t>
    <phoneticPr fontId="3" type="noConversion"/>
  </si>
  <si>
    <t>정부지원금</t>
    <phoneticPr fontId="3" type="noConversion"/>
  </si>
  <si>
    <t>본인부담금</t>
    <phoneticPr fontId="3" type="noConversion"/>
  </si>
  <si>
    <t>(이용자 환급금)</t>
    <phoneticPr fontId="3" type="noConversion"/>
  </si>
  <si>
    <t>정부지원금</t>
    <phoneticPr fontId="3" type="noConversion"/>
  </si>
  <si>
    <t>가형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</si>
  <si>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</si>
  <si>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</si>
  <si>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</si>
  <si>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나형</t>
    <phoneticPr fontId="3" type="noConversion"/>
  </si>
  <si>
    <t>나형</t>
    <phoneticPr fontId="3" type="noConversion"/>
  </si>
  <si>
    <t>가형</t>
    <phoneticPr fontId="3" type="noConversion"/>
  </si>
  <si>
    <t>다형</t>
    <phoneticPr fontId="3" type="noConversion"/>
  </si>
  <si>
    <t>나형</t>
    <phoneticPr fontId="3" type="noConversion"/>
  </si>
  <si>
    <t>시간제 기본형 취학(B형)</t>
    <phoneticPr fontId="3" type="noConversion"/>
  </si>
  <si>
    <t>시간제 종합형 취학(B형)</t>
    <phoneticPr fontId="3" type="noConversion"/>
  </si>
  <si>
    <t>기본요금</t>
    <phoneticPr fontId="3" type="noConversion"/>
  </si>
  <si>
    <t xml:space="preserve">아동수  </t>
    <phoneticPr fontId="3" type="noConversion"/>
  </si>
  <si>
    <t>(이용자 환급금)</t>
    <phoneticPr fontId="3" type="noConversion"/>
  </si>
  <si>
    <t>라형</t>
    <phoneticPr fontId="3" type="noConversion"/>
  </si>
  <si>
    <t>다형</t>
    <phoneticPr fontId="3" type="noConversion"/>
  </si>
  <si>
    <t>라형</t>
    <phoneticPr fontId="3" type="noConversion"/>
  </si>
  <si>
    <t>가형</t>
    <phoneticPr fontId="3" type="noConversion"/>
  </si>
  <si>
    <t>나형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</si>
</sst>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FF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b/>
      <sz val="10"/>
      <color rgb="FF0000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sz val="13"/>
      <color theme="1"/>
      <name val="나눔고딕"/>
      <family val="3"/>
      <charset val="129"/>
    </font>
    <font>
      <sz val="13"/>
      <color rgb="FF0000FF"/>
      <name val="나눔고딕"/>
      <family val="3"/>
      <charset val="129"/>
    </font>
    <font>
      <sz val="10"/>
      <color rgb="FF0000FF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41" fontId="8" fillId="0" borderId="6" xfId="1" applyFont="1" applyBorder="1">
      <alignment vertical="center"/>
    </xf>
    <xf numFmtId="41" fontId="8" fillId="0" borderId="6" xfId="1" applyFont="1" applyFill="1" applyBorder="1">
      <alignment vertical="center"/>
    </xf>
    <xf numFmtId="41" fontId="8" fillId="0" borderId="6" xfId="0" applyNumberFormat="1" applyFont="1" applyFill="1" applyBorder="1">
      <alignment vertical="center"/>
    </xf>
    <xf numFmtId="41" fontId="8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9" fillId="0" borderId="6" xfId="1" applyFont="1" applyFill="1" applyBorder="1">
      <alignment vertical="center"/>
    </xf>
    <xf numFmtId="41" fontId="8" fillId="0" borderId="3" xfId="1" applyFont="1" applyFill="1" applyBorder="1" applyAlignment="1">
      <alignment horizontal="center" vertical="center"/>
    </xf>
    <xf numFmtId="41" fontId="8" fillId="0" borderId="5" xfId="1" applyFont="1" applyFill="1" applyBorder="1" applyAlignment="1">
      <alignment horizontal="center" vertical="center"/>
    </xf>
    <xf numFmtId="41" fontId="8" fillId="0" borderId="7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1" fontId="9" fillId="0" borderId="6" xfId="1" applyFont="1" applyBorder="1">
      <alignment vertical="center"/>
    </xf>
    <xf numFmtId="41" fontId="8" fillId="0" borderId="6" xfId="0" applyNumberFormat="1" applyFont="1" applyBorder="1">
      <alignment vertical="center"/>
    </xf>
    <xf numFmtId="41" fontId="5" fillId="2" borderId="2" xfId="1" applyFont="1" applyFill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41" fontId="6" fillId="2" borderId="6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>
      <alignment vertical="center"/>
    </xf>
    <xf numFmtId="41" fontId="4" fillId="0" borderId="0" xfId="0" applyNumberFormat="1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41" fontId="5" fillId="2" borderId="6" xfId="1" applyFont="1" applyFill="1" applyBorder="1">
      <alignment vertical="center"/>
    </xf>
    <xf numFmtId="41" fontId="8" fillId="0" borderId="6" xfId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4" fillId="0" borderId="6" xfId="1" applyFont="1" applyFill="1" applyBorder="1">
      <alignment vertical="center"/>
    </xf>
    <xf numFmtId="41" fontId="4" fillId="0" borderId="6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6" xfId="1" applyFont="1" applyBorder="1">
      <alignment vertical="center"/>
    </xf>
    <xf numFmtId="41" fontId="4" fillId="0" borderId="6" xfId="0" applyNumberFormat="1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10" fillId="0" borderId="6" xfId="1" applyFont="1" applyFill="1" applyBorder="1">
      <alignment vertical="center"/>
    </xf>
    <xf numFmtId="41" fontId="4" fillId="0" borderId="3" xfId="1" applyFont="1" applyFill="1" applyBorder="1" applyAlignment="1">
      <alignment horizontal="center" vertical="center"/>
    </xf>
    <xf numFmtId="41" fontId="4" fillId="0" borderId="5" xfId="1" applyFont="1" applyFill="1" applyBorder="1" applyAlignment="1">
      <alignment horizontal="center" vertical="center"/>
    </xf>
    <xf numFmtId="41" fontId="4" fillId="0" borderId="7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10" fillId="0" borderId="6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activeCell="M6" sqref="M6"/>
    </sheetView>
  </sheetViews>
  <sheetFormatPr defaultColWidth="9" defaultRowHeight="12"/>
  <cols>
    <col min="1" max="1" width="3.25" style="2" customWidth="1"/>
    <col min="2" max="2" width="8.625" style="2" customWidth="1"/>
    <col min="3" max="3" width="10.25" style="2" customWidth="1"/>
    <col min="4" max="4" width="6.625" style="3" customWidth="1"/>
    <col min="5" max="5" width="9.625" style="2" customWidth="1"/>
    <col min="6" max="6" width="11.25" style="2" customWidth="1"/>
    <col min="7" max="8" width="9.625" style="2" customWidth="1"/>
    <col min="9" max="9" width="18.75" style="2" customWidth="1"/>
    <col min="10" max="10" width="9" style="2"/>
    <col min="11" max="11" width="9.125" style="2" bestFit="1" customWidth="1"/>
    <col min="12" max="12" width="11.25" style="2" bestFit="1" customWidth="1"/>
    <col min="13" max="13" width="9" style="2"/>
    <col min="14" max="14" width="10" style="2" bestFit="1" customWidth="1"/>
    <col min="15" max="15" width="11.25" style="2" bestFit="1" customWidth="1"/>
    <col min="16" max="17" width="10" style="2" bestFit="1" customWidth="1"/>
    <col min="18" max="18" width="18.5" style="2" customWidth="1"/>
    <col min="19" max="16384" width="9" style="2"/>
  </cols>
  <sheetData>
    <row r="1" spans="1:18" ht="18" customHeight="1">
      <c r="A1" s="1" t="s">
        <v>0</v>
      </c>
      <c r="I1" s="4" t="s">
        <v>1</v>
      </c>
      <c r="R1" s="4" t="s">
        <v>2</v>
      </c>
    </row>
    <row r="3" spans="1:18" ht="18" customHeight="1">
      <c r="B3" s="5" t="s">
        <v>3</v>
      </c>
      <c r="C3" s="6">
        <v>10550</v>
      </c>
      <c r="D3" s="7" t="s">
        <v>4</v>
      </c>
      <c r="E3" s="8" t="s">
        <v>5</v>
      </c>
      <c r="F3" s="9"/>
      <c r="G3" s="9"/>
      <c r="H3" s="9"/>
      <c r="I3" s="10"/>
      <c r="K3" s="5" t="s">
        <v>6</v>
      </c>
      <c r="L3" s="6">
        <v>13720</v>
      </c>
      <c r="M3" s="7" t="s">
        <v>7</v>
      </c>
      <c r="N3" s="8" t="s">
        <v>8</v>
      </c>
      <c r="O3" s="9"/>
      <c r="P3" s="9"/>
      <c r="Q3" s="9"/>
      <c r="R3" s="10"/>
    </row>
    <row r="4" spans="1:18" ht="18" customHeight="1">
      <c r="B4" s="11" t="s">
        <v>9</v>
      </c>
      <c r="C4" s="12" t="s">
        <v>10</v>
      </c>
      <c r="D4" s="13"/>
      <c r="E4" s="14" t="s">
        <v>11</v>
      </c>
      <c r="F4" s="14"/>
      <c r="G4" s="14" t="s">
        <v>12</v>
      </c>
      <c r="H4" s="15"/>
      <c r="I4" s="16" t="s">
        <v>13</v>
      </c>
      <c r="K4" s="11" t="s">
        <v>9</v>
      </c>
      <c r="L4" s="12" t="s">
        <v>14</v>
      </c>
      <c r="M4" s="13"/>
      <c r="N4" s="14" t="s">
        <v>15</v>
      </c>
      <c r="O4" s="14"/>
      <c r="P4" s="14" t="s">
        <v>12</v>
      </c>
      <c r="Q4" s="15"/>
      <c r="R4" s="16" t="s">
        <v>16</v>
      </c>
    </row>
    <row r="5" spans="1:18" ht="18" customHeight="1">
      <c r="B5" s="17"/>
      <c r="C5" s="18"/>
      <c r="D5" s="19"/>
      <c r="E5" s="20" t="s">
        <v>17</v>
      </c>
      <c r="F5" s="20" t="s">
        <v>18</v>
      </c>
      <c r="G5" s="20" t="s">
        <v>19</v>
      </c>
      <c r="H5" s="21" t="s">
        <v>18</v>
      </c>
      <c r="I5" s="20" t="s">
        <v>20</v>
      </c>
      <c r="K5" s="17"/>
      <c r="L5" s="18"/>
      <c r="M5" s="19"/>
      <c r="N5" s="20" t="s">
        <v>19</v>
      </c>
      <c r="O5" s="20" t="s">
        <v>18</v>
      </c>
      <c r="P5" s="20" t="s">
        <v>19</v>
      </c>
      <c r="Q5" s="21" t="s">
        <v>21</v>
      </c>
      <c r="R5" s="20" t="s">
        <v>22</v>
      </c>
    </row>
    <row r="6" spans="1:18" ht="23.1" customHeight="1">
      <c r="B6" s="22">
        <v>1</v>
      </c>
      <c r="C6" s="23">
        <f>ROUNDDOWN((((C3+((B6-1)*(C3/2)))/B6)/2),0)*2</f>
        <v>10550</v>
      </c>
      <c r="D6" s="24" t="s">
        <v>23</v>
      </c>
      <c r="E6" s="25">
        <f>ROUNDUP(C6*0.85,0)</f>
        <v>8968</v>
      </c>
      <c r="F6" s="26">
        <f>C6-E6</f>
        <v>1582</v>
      </c>
      <c r="G6" s="26">
        <f>ROUNDUP(C6*0.9,0)</f>
        <v>9495</v>
      </c>
      <c r="H6" s="26">
        <f>C6-G6</f>
        <v>1055</v>
      </c>
      <c r="I6" s="27">
        <f>F6-H6</f>
        <v>527</v>
      </c>
      <c r="J6" s="28"/>
      <c r="K6" s="22">
        <v>1</v>
      </c>
      <c r="L6" s="23">
        <f>ROUNDDOWN((((L3+((K6-1)*(L3/2)))/K6)/2),0)*2</f>
        <v>13720</v>
      </c>
      <c r="M6" s="24" t="s">
        <v>24</v>
      </c>
      <c r="N6" s="25">
        <f>E6</f>
        <v>8968</v>
      </c>
      <c r="O6" s="26">
        <f>L6-N6</f>
        <v>4752</v>
      </c>
      <c r="P6" s="26">
        <f t="shared" ref="P6:P25" si="0">G6</f>
        <v>9495</v>
      </c>
      <c r="Q6" s="26">
        <f>L6-P6</f>
        <v>4225</v>
      </c>
      <c r="R6" s="27">
        <f>O6-Q6</f>
        <v>527</v>
      </c>
    </row>
    <row r="7" spans="1:18" ht="23.1" customHeight="1">
      <c r="B7" s="29"/>
      <c r="C7" s="30"/>
      <c r="D7" s="24" t="s">
        <v>25</v>
      </c>
      <c r="E7" s="26">
        <f>ROUNDUP(C6*0.6,0)</f>
        <v>6330</v>
      </c>
      <c r="F7" s="26">
        <f>C6-E7</f>
        <v>4220</v>
      </c>
      <c r="G7" s="26">
        <f>ROUNDUP(C6*0.6,0)</f>
        <v>6330</v>
      </c>
      <c r="H7" s="26">
        <f>C6-G7</f>
        <v>4220</v>
      </c>
      <c r="I7" s="27">
        <f t="shared" ref="I7:I25" si="1">F7-H7</f>
        <v>0</v>
      </c>
      <c r="J7" s="28"/>
      <c r="K7" s="29"/>
      <c r="L7" s="30"/>
      <c r="M7" s="24" t="s">
        <v>26</v>
      </c>
      <c r="N7" s="25">
        <f t="shared" ref="N7:N25" si="2">E7</f>
        <v>6330</v>
      </c>
      <c r="O7" s="26">
        <f>L6-N7</f>
        <v>7390</v>
      </c>
      <c r="P7" s="26">
        <f t="shared" si="0"/>
        <v>6330</v>
      </c>
      <c r="Q7" s="26">
        <f>L6-P7</f>
        <v>7390</v>
      </c>
      <c r="R7" s="27">
        <f t="shared" ref="R7" si="3">O7-Q7</f>
        <v>0</v>
      </c>
    </row>
    <row r="8" spans="1:18" ht="23.1" customHeight="1">
      <c r="B8" s="29"/>
      <c r="C8" s="30"/>
      <c r="D8" s="24" t="s">
        <v>27</v>
      </c>
      <c r="E8" s="26">
        <f>ROUNDUP(C6*0.15,0)</f>
        <v>1583</v>
      </c>
      <c r="F8" s="26">
        <f>C6-E8</f>
        <v>8967</v>
      </c>
      <c r="G8" s="26">
        <f>ROUNDUP(C6*0.5,0)</f>
        <v>5275</v>
      </c>
      <c r="H8" s="26">
        <f>C6-G8</f>
        <v>5275</v>
      </c>
      <c r="I8" s="27">
        <f>F8-H8</f>
        <v>3692</v>
      </c>
      <c r="J8" s="28"/>
      <c r="K8" s="29"/>
      <c r="L8" s="30"/>
      <c r="M8" s="24" t="s">
        <v>27</v>
      </c>
      <c r="N8" s="25">
        <f t="shared" si="2"/>
        <v>1583</v>
      </c>
      <c r="O8" s="26">
        <f>L6-N8</f>
        <v>12137</v>
      </c>
      <c r="P8" s="26">
        <f t="shared" si="0"/>
        <v>5275</v>
      </c>
      <c r="Q8" s="26">
        <f>L6-P8</f>
        <v>8445</v>
      </c>
      <c r="R8" s="27">
        <f>O8-Q8</f>
        <v>3692</v>
      </c>
    </row>
    <row r="9" spans="1:18" ht="23.1" customHeight="1">
      <c r="B9" s="31"/>
      <c r="C9" s="32"/>
      <c r="D9" s="24" t="s">
        <v>28</v>
      </c>
      <c r="E9" s="33">
        <v>0</v>
      </c>
      <c r="F9" s="26">
        <f>C6</f>
        <v>10550</v>
      </c>
      <c r="G9" s="26">
        <f>ROUNDUP(C6*0.4,0)</f>
        <v>4220</v>
      </c>
      <c r="H9" s="26">
        <f>C6-G9</f>
        <v>6330</v>
      </c>
      <c r="I9" s="27">
        <f t="shared" si="1"/>
        <v>4220</v>
      </c>
      <c r="J9" s="28"/>
      <c r="K9" s="31"/>
      <c r="L9" s="32"/>
      <c r="M9" s="24" t="s">
        <v>29</v>
      </c>
      <c r="N9" s="25">
        <f t="shared" si="2"/>
        <v>0</v>
      </c>
      <c r="O9" s="26">
        <f>L6</f>
        <v>13720</v>
      </c>
      <c r="P9" s="26">
        <f t="shared" si="0"/>
        <v>4220</v>
      </c>
      <c r="Q9" s="26">
        <f>L6-P9</f>
        <v>9500</v>
      </c>
      <c r="R9" s="27">
        <f t="shared" ref="R9" si="4">O9-Q9</f>
        <v>4220</v>
      </c>
    </row>
    <row r="10" spans="1:18" ht="23.1" customHeight="1">
      <c r="B10" s="22">
        <v>2</v>
      </c>
      <c r="C10" s="23">
        <f>ROUNDDOWN((((C3+((B10-1)*(C3/2)))/B10)/2),0)*2</f>
        <v>7912</v>
      </c>
      <c r="D10" s="24" t="s">
        <v>30</v>
      </c>
      <c r="E10" s="26">
        <f>ROUNDUP(C10*0.85,0)</f>
        <v>6726</v>
      </c>
      <c r="F10" s="26">
        <f>C10-E10</f>
        <v>1186</v>
      </c>
      <c r="G10" s="26">
        <f>ROUNDUP(C10*0.9,0)</f>
        <v>7121</v>
      </c>
      <c r="H10" s="26">
        <f>C10-G10</f>
        <v>791</v>
      </c>
      <c r="I10" s="27">
        <f>F10-H10</f>
        <v>395</v>
      </c>
      <c r="J10" s="28"/>
      <c r="K10" s="22">
        <v>2</v>
      </c>
      <c r="L10" s="23">
        <f>ROUNDDOWN((((L3+((K10-1)*(L3/2)))/K10)/2),0)*2</f>
        <v>10290</v>
      </c>
      <c r="M10" s="24" t="s">
        <v>23</v>
      </c>
      <c r="N10" s="25">
        <f t="shared" si="2"/>
        <v>6726</v>
      </c>
      <c r="O10" s="26">
        <f>L10-N10</f>
        <v>3564</v>
      </c>
      <c r="P10" s="26">
        <f t="shared" si="0"/>
        <v>7121</v>
      </c>
      <c r="Q10" s="26">
        <f>L10-P10</f>
        <v>3169</v>
      </c>
      <c r="R10" s="27">
        <f>O10-Q10</f>
        <v>395</v>
      </c>
    </row>
    <row r="11" spans="1:18" ht="23.1" customHeight="1">
      <c r="B11" s="29"/>
      <c r="C11" s="30"/>
      <c r="D11" s="24" t="s">
        <v>31</v>
      </c>
      <c r="E11" s="26">
        <f>ROUNDUP(C10*0.6,0)</f>
        <v>4748</v>
      </c>
      <c r="F11" s="26">
        <f>C10-E11</f>
        <v>3164</v>
      </c>
      <c r="G11" s="26">
        <f>ROUNDUP(C10*0.6,0)</f>
        <v>4748</v>
      </c>
      <c r="H11" s="26">
        <f>C10-G11</f>
        <v>3164</v>
      </c>
      <c r="I11" s="27">
        <f t="shared" si="1"/>
        <v>0</v>
      </c>
      <c r="J11" s="28"/>
      <c r="K11" s="29"/>
      <c r="L11" s="30"/>
      <c r="M11" s="24" t="s">
        <v>32</v>
      </c>
      <c r="N11" s="25">
        <f t="shared" si="2"/>
        <v>4748</v>
      </c>
      <c r="O11" s="26">
        <f>L10-N11</f>
        <v>5542</v>
      </c>
      <c r="P11" s="26">
        <f t="shared" si="0"/>
        <v>4748</v>
      </c>
      <c r="Q11" s="26">
        <f>L10-P11</f>
        <v>5542</v>
      </c>
      <c r="R11" s="27">
        <f t="shared" ref="R11" si="5">O11-Q11</f>
        <v>0</v>
      </c>
    </row>
    <row r="12" spans="1:18" ht="23.1" customHeight="1">
      <c r="B12" s="29"/>
      <c r="C12" s="30"/>
      <c r="D12" s="24" t="s">
        <v>33</v>
      </c>
      <c r="E12" s="26">
        <f>ROUNDUP(C10*0.15,0)</f>
        <v>1187</v>
      </c>
      <c r="F12" s="26">
        <f>C10-E12</f>
        <v>6725</v>
      </c>
      <c r="G12" s="26">
        <f>ROUNDUP(C10*0.5,0)</f>
        <v>3956</v>
      </c>
      <c r="H12" s="26">
        <f>C10-G12</f>
        <v>3956</v>
      </c>
      <c r="I12" s="27">
        <f>F12-H12</f>
        <v>2769</v>
      </c>
      <c r="J12" s="28"/>
      <c r="K12" s="29"/>
      <c r="L12" s="30"/>
      <c r="M12" s="24" t="s">
        <v>34</v>
      </c>
      <c r="N12" s="25">
        <f t="shared" si="2"/>
        <v>1187</v>
      </c>
      <c r="O12" s="26">
        <f>L10-N12</f>
        <v>9103</v>
      </c>
      <c r="P12" s="26">
        <f t="shared" si="0"/>
        <v>3956</v>
      </c>
      <c r="Q12" s="26">
        <f>L10-P12</f>
        <v>6334</v>
      </c>
      <c r="R12" s="27">
        <f>O12-Q12</f>
        <v>2769</v>
      </c>
    </row>
    <row r="13" spans="1:18" ht="23.1" customHeight="1">
      <c r="B13" s="31"/>
      <c r="C13" s="32"/>
      <c r="D13" s="24" t="s">
        <v>35</v>
      </c>
      <c r="E13" s="33">
        <v>0</v>
      </c>
      <c r="F13" s="26">
        <f>C10</f>
        <v>7912</v>
      </c>
      <c r="G13" s="26">
        <f>ROUNDUP(C10*0.4,0)</f>
        <v>3165</v>
      </c>
      <c r="H13" s="26">
        <f>C10-G13</f>
        <v>4747</v>
      </c>
      <c r="I13" s="27">
        <f t="shared" si="1"/>
        <v>3165</v>
      </c>
      <c r="J13" s="28"/>
      <c r="K13" s="31"/>
      <c r="L13" s="32"/>
      <c r="M13" s="24" t="s">
        <v>35</v>
      </c>
      <c r="N13" s="25">
        <f t="shared" si="2"/>
        <v>0</v>
      </c>
      <c r="O13" s="26">
        <f>L10</f>
        <v>10290</v>
      </c>
      <c r="P13" s="26">
        <f t="shared" si="0"/>
        <v>3165</v>
      </c>
      <c r="Q13" s="26">
        <f>L10-P13</f>
        <v>7125</v>
      </c>
      <c r="R13" s="27">
        <f t="shared" ref="R13:R15" si="6">O13-Q13</f>
        <v>3165</v>
      </c>
    </row>
    <row r="14" spans="1:18" ht="23.1" customHeight="1">
      <c r="B14" s="22">
        <v>3</v>
      </c>
      <c r="C14" s="23">
        <f>ROUNDDOWN((((C3+((B14-1)*(C3/2)))/B14)/2),0)*2</f>
        <v>7032</v>
      </c>
      <c r="D14" s="24" t="s">
        <v>36</v>
      </c>
      <c r="E14" s="26">
        <f>ROUNDUP(C14*0.85,0)</f>
        <v>5978</v>
      </c>
      <c r="F14" s="26">
        <f>C14-E14</f>
        <v>1054</v>
      </c>
      <c r="G14" s="26">
        <f>ROUNDUP(C14*0.9,0)</f>
        <v>6329</v>
      </c>
      <c r="H14" s="26">
        <f>C14-G14</f>
        <v>703</v>
      </c>
      <c r="I14" s="27">
        <f t="shared" si="1"/>
        <v>351</v>
      </c>
      <c r="J14" s="28"/>
      <c r="K14" s="22">
        <v>3</v>
      </c>
      <c r="L14" s="23">
        <f>ROUNDDOWN((((L3+((K14-1)*(L3/2)))/K14)/2),0)*2</f>
        <v>9146</v>
      </c>
      <c r="M14" s="24" t="s">
        <v>37</v>
      </c>
      <c r="N14" s="25">
        <f t="shared" si="2"/>
        <v>5978</v>
      </c>
      <c r="O14" s="26">
        <f>L14-N14</f>
        <v>3168</v>
      </c>
      <c r="P14" s="26">
        <f t="shared" si="0"/>
        <v>6329</v>
      </c>
      <c r="Q14" s="26">
        <f>L14-P14</f>
        <v>2817</v>
      </c>
      <c r="R14" s="27">
        <f t="shared" si="6"/>
        <v>351</v>
      </c>
    </row>
    <row r="15" spans="1:18" ht="23.1" customHeight="1">
      <c r="B15" s="29"/>
      <c r="C15" s="30"/>
      <c r="D15" s="24" t="s">
        <v>32</v>
      </c>
      <c r="E15" s="26">
        <f>ROUNDUP(C14*0.6,0)</f>
        <v>4220</v>
      </c>
      <c r="F15" s="26">
        <f>C14-E15</f>
        <v>2812</v>
      </c>
      <c r="G15" s="26">
        <f>ROUNDUP(C14*0.6,0)</f>
        <v>4220</v>
      </c>
      <c r="H15" s="26">
        <f>C14-G15</f>
        <v>2812</v>
      </c>
      <c r="I15" s="27">
        <f t="shared" si="1"/>
        <v>0</v>
      </c>
      <c r="J15" s="28"/>
      <c r="K15" s="29"/>
      <c r="L15" s="30"/>
      <c r="M15" s="24" t="s">
        <v>32</v>
      </c>
      <c r="N15" s="25">
        <f t="shared" si="2"/>
        <v>4220</v>
      </c>
      <c r="O15" s="26">
        <f>L14-N15</f>
        <v>4926</v>
      </c>
      <c r="P15" s="26">
        <f t="shared" si="0"/>
        <v>4220</v>
      </c>
      <c r="Q15" s="26">
        <f>L14-P15</f>
        <v>4926</v>
      </c>
      <c r="R15" s="27">
        <f t="shared" si="6"/>
        <v>0</v>
      </c>
    </row>
    <row r="16" spans="1:18" ht="23.1" customHeight="1">
      <c r="B16" s="29"/>
      <c r="C16" s="30"/>
      <c r="D16" s="24" t="s">
        <v>34</v>
      </c>
      <c r="E16" s="26">
        <f>ROUNDUP(C14*0.15,0)</f>
        <v>1055</v>
      </c>
      <c r="F16" s="26">
        <f>C14-E16</f>
        <v>5977</v>
      </c>
      <c r="G16" s="26">
        <f>ROUNDUP(C14*0.5,0)</f>
        <v>3516</v>
      </c>
      <c r="H16" s="26">
        <f>C14-G16</f>
        <v>3516</v>
      </c>
      <c r="I16" s="27">
        <f>F16-H16</f>
        <v>2461</v>
      </c>
      <c r="J16" s="28"/>
      <c r="K16" s="29"/>
      <c r="L16" s="30"/>
      <c r="M16" s="24" t="s">
        <v>38</v>
      </c>
      <c r="N16" s="25">
        <f t="shared" si="2"/>
        <v>1055</v>
      </c>
      <c r="O16" s="26">
        <f>L14-N16</f>
        <v>8091</v>
      </c>
      <c r="P16" s="26">
        <f t="shared" si="0"/>
        <v>3516</v>
      </c>
      <c r="Q16" s="26">
        <f>L14-P16</f>
        <v>5630</v>
      </c>
      <c r="R16" s="27">
        <f>O16-Q16</f>
        <v>2461</v>
      </c>
    </row>
    <row r="17" spans="2:18" ht="23.1" customHeight="1">
      <c r="B17" s="31"/>
      <c r="C17" s="32"/>
      <c r="D17" s="24" t="s">
        <v>39</v>
      </c>
      <c r="E17" s="33">
        <v>0</v>
      </c>
      <c r="F17" s="26">
        <f>C14</f>
        <v>7032</v>
      </c>
      <c r="G17" s="26">
        <f>ROUNDUP(C14*0.4,0)</f>
        <v>2813</v>
      </c>
      <c r="H17" s="26">
        <f>C14-G17</f>
        <v>4219</v>
      </c>
      <c r="I17" s="27">
        <f t="shared" si="1"/>
        <v>2813</v>
      </c>
      <c r="J17" s="28"/>
      <c r="K17" s="31"/>
      <c r="L17" s="32"/>
      <c r="M17" s="24" t="s">
        <v>40</v>
      </c>
      <c r="N17" s="25">
        <f t="shared" si="2"/>
        <v>0</v>
      </c>
      <c r="O17" s="26">
        <f>L14</f>
        <v>9146</v>
      </c>
      <c r="P17" s="26">
        <f t="shared" si="0"/>
        <v>2813</v>
      </c>
      <c r="Q17" s="26">
        <f>L14-P17</f>
        <v>6333</v>
      </c>
      <c r="R17" s="27">
        <f t="shared" ref="R17:R19" si="7">O17-Q17</f>
        <v>2813</v>
      </c>
    </row>
    <row r="18" spans="2:18" ht="23.1" customHeight="1">
      <c r="B18" s="22">
        <v>4</v>
      </c>
      <c r="C18" s="34">
        <f>ROUNDDOWN((((C3+((B18-1)*(C3/2)))/B18)/2),0)*2</f>
        <v>6592</v>
      </c>
      <c r="D18" s="24" t="s">
        <v>24</v>
      </c>
      <c r="E18" s="26">
        <f>ROUNDUP(C18*0.85,0)</f>
        <v>5604</v>
      </c>
      <c r="F18" s="26">
        <f>C18-E18</f>
        <v>988</v>
      </c>
      <c r="G18" s="26">
        <f>ROUNDUP(C18*0.9,0)</f>
        <v>5933</v>
      </c>
      <c r="H18" s="26">
        <f>C18-G18</f>
        <v>659</v>
      </c>
      <c r="I18" s="27">
        <f t="shared" si="1"/>
        <v>329</v>
      </c>
      <c r="J18" s="28"/>
      <c r="K18" s="22">
        <v>4</v>
      </c>
      <c r="L18" s="34">
        <f>ROUNDDOWN((((L3+((K18-1)*(L3/2)))/K18)/2),0)*2</f>
        <v>8574</v>
      </c>
      <c r="M18" s="24" t="s">
        <v>24</v>
      </c>
      <c r="N18" s="25">
        <f t="shared" si="2"/>
        <v>5604</v>
      </c>
      <c r="O18" s="26">
        <f>L18-N18</f>
        <v>2970</v>
      </c>
      <c r="P18" s="26">
        <f t="shared" si="0"/>
        <v>5933</v>
      </c>
      <c r="Q18" s="26">
        <f>L18-P18</f>
        <v>2641</v>
      </c>
      <c r="R18" s="27">
        <f t="shared" si="7"/>
        <v>329</v>
      </c>
    </row>
    <row r="19" spans="2:18" ht="23.1" customHeight="1">
      <c r="B19" s="29"/>
      <c r="C19" s="35"/>
      <c r="D19" s="24" t="s">
        <v>26</v>
      </c>
      <c r="E19" s="26">
        <f>ROUNDUP(C18*0.6,0)</f>
        <v>3956</v>
      </c>
      <c r="F19" s="26">
        <f>C18-E19</f>
        <v>2636</v>
      </c>
      <c r="G19" s="26">
        <f>ROUNDUP(C18*0.6,0)</f>
        <v>3956</v>
      </c>
      <c r="H19" s="26">
        <f>C18-G19</f>
        <v>2636</v>
      </c>
      <c r="I19" s="27">
        <f t="shared" si="1"/>
        <v>0</v>
      </c>
      <c r="J19" s="28"/>
      <c r="K19" s="29"/>
      <c r="L19" s="35"/>
      <c r="M19" s="24" t="s">
        <v>26</v>
      </c>
      <c r="N19" s="25">
        <f t="shared" si="2"/>
        <v>3956</v>
      </c>
      <c r="O19" s="26">
        <f>L18-N19</f>
        <v>4618</v>
      </c>
      <c r="P19" s="26">
        <f t="shared" si="0"/>
        <v>3956</v>
      </c>
      <c r="Q19" s="26">
        <f>L18-P19</f>
        <v>4618</v>
      </c>
      <c r="R19" s="27">
        <f t="shared" si="7"/>
        <v>0</v>
      </c>
    </row>
    <row r="20" spans="2:18" ht="23.1" customHeight="1">
      <c r="B20" s="29"/>
      <c r="C20" s="35"/>
      <c r="D20" s="24" t="s">
        <v>38</v>
      </c>
      <c r="E20" s="26">
        <f>ROUNDUP(C18*0.15,0)</f>
        <v>989</v>
      </c>
      <c r="F20" s="26">
        <f>C18-E20</f>
        <v>5603</v>
      </c>
      <c r="G20" s="26">
        <f>ROUNDUP(C18*0.5,0)</f>
        <v>3296</v>
      </c>
      <c r="H20" s="26">
        <f>C18-G20</f>
        <v>3296</v>
      </c>
      <c r="I20" s="27">
        <f>F20-H20</f>
        <v>2307</v>
      </c>
      <c r="J20" s="28"/>
      <c r="K20" s="29"/>
      <c r="L20" s="35"/>
      <c r="M20" s="24" t="s">
        <v>38</v>
      </c>
      <c r="N20" s="25">
        <f t="shared" si="2"/>
        <v>989</v>
      </c>
      <c r="O20" s="26">
        <f>L18-N20</f>
        <v>7585</v>
      </c>
      <c r="P20" s="26">
        <f t="shared" si="0"/>
        <v>3296</v>
      </c>
      <c r="Q20" s="26">
        <f>L18-P20</f>
        <v>5278</v>
      </c>
      <c r="R20" s="27">
        <f>O20-Q20</f>
        <v>2307</v>
      </c>
    </row>
    <row r="21" spans="2:18" ht="23.1" customHeight="1">
      <c r="B21" s="31"/>
      <c r="C21" s="36"/>
      <c r="D21" s="24" t="s">
        <v>40</v>
      </c>
      <c r="E21" s="33">
        <v>0</v>
      </c>
      <c r="F21" s="26">
        <f>C18</f>
        <v>6592</v>
      </c>
      <c r="G21" s="26">
        <f>ROUNDUP(C18*0.4,0)</f>
        <v>2637</v>
      </c>
      <c r="H21" s="26">
        <f>C18-G21</f>
        <v>3955</v>
      </c>
      <c r="I21" s="27">
        <f t="shared" si="1"/>
        <v>2637</v>
      </c>
      <c r="J21" s="28"/>
      <c r="K21" s="31"/>
      <c r="L21" s="36"/>
      <c r="M21" s="24" t="s">
        <v>40</v>
      </c>
      <c r="N21" s="25">
        <f t="shared" si="2"/>
        <v>0</v>
      </c>
      <c r="O21" s="26">
        <f>L18</f>
        <v>8574</v>
      </c>
      <c r="P21" s="26">
        <f t="shared" si="0"/>
        <v>2637</v>
      </c>
      <c r="Q21" s="26">
        <f>L18-P21</f>
        <v>5937</v>
      </c>
      <c r="R21" s="27">
        <f t="shared" ref="R21:R25" si="8">O21-Q21</f>
        <v>2637</v>
      </c>
    </row>
    <row r="22" spans="2:18" ht="23.1" customHeight="1">
      <c r="B22" s="37">
        <v>5</v>
      </c>
      <c r="C22" s="34">
        <f>ROUNDDOWN((((C3+((B22-1)*(C3/2)))/B22)/2),0)*2</f>
        <v>6330</v>
      </c>
      <c r="D22" s="24" t="s">
        <v>24</v>
      </c>
      <c r="E22" s="26">
        <f>ROUNDUP(C22*0.85,0)</f>
        <v>5381</v>
      </c>
      <c r="F22" s="26">
        <f>C22-E22</f>
        <v>949</v>
      </c>
      <c r="G22" s="26">
        <f>ROUNDUP(C22*0.9,0)</f>
        <v>5697</v>
      </c>
      <c r="H22" s="26">
        <f>C22-G22</f>
        <v>633</v>
      </c>
      <c r="I22" s="27">
        <f t="shared" si="1"/>
        <v>316</v>
      </c>
      <c r="J22" s="28"/>
      <c r="K22" s="37">
        <v>5</v>
      </c>
      <c r="L22" s="34">
        <f>ROUNDDOWN((((L3+((K22-1)*(L3/2)))/K22)/2),0)*2</f>
        <v>8232</v>
      </c>
      <c r="M22" s="24" t="s">
        <v>24</v>
      </c>
      <c r="N22" s="25">
        <f t="shared" si="2"/>
        <v>5381</v>
      </c>
      <c r="O22" s="26">
        <f>L22-N22</f>
        <v>2851</v>
      </c>
      <c r="P22" s="26">
        <f t="shared" si="0"/>
        <v>5697</v>
      </c>
      <c r="Q22" s="26">
        <f>L22-P22</f>
        <v>2535</v>
      </c>
      <c r="R22" s="27">
        <f t="shared" si="8"/>
        <v>316</v>
      </c>
    </row>
    <row r="23" spans="2:18" ht="23.1" customHeight="1">
      <c r="B23" s="37"/>
      <c r="C23" s="35"/>
      <c r="D23" s="24" t="s">
        <v>26</v>
      </c>
      <c r="E23" s="26">
        <f>ROUNDUP(C22*0.6,0)</f>
        <v>3798</v>
      </c>
      <c r="F23" s="26">
        <f>C22-E23</f>
        <v>2532</v>
      </c>
      <c r="G23" s="26">
        <f>ROUNDUP(C22*0.6,0)</f>
        <v>3798</v>
      </c>
      <c r="H23" s="26">
        <f>C22-G23</f>
        <v>2532</v>
      </c>
      <c r="I23" s="27">
        <f t="shared" si="1"/>
        <v>0</v>
      </c>
      <c r="J23" s="28"/>
      <c r="K23" s="37"/>
      <c r="L23" s="35"/>
      <c r="M23" s="24" t="s">
        <v>41</v>
      </c>
      <c r="N23" s="25">
        <f t="shared" si="2"/>
        <v>3798</v>
      </c>
      <c r="O23" s="26">
        <f>L22-N23</f>
        <v>4434</v>
      </c>
      <c r="P23" s="26">
        <f t="shared" si="0"/>
        <v>3798</v>
      </c>
      <c r="Q23" s="26">
        <f>L22-P23</f>
        <v>4434</v>
      </c>
      <c r="R23" s="27">
        <f t="shared" si="8"/>
        <v>0</v>
      </c>
    </row>
    <row r="24" spans="2:18" ht="23.1" customHeight="1">
      <c r="B24" s="37"/>
      <c r="C24" s="35"/>
      <c r="D24" s="24" t="s">
        <v>38</v>
      </c>
      <c r="E24" s="26">
        <f>ROUNDUP(C22*0.15,0)</f>
        <v>950</v>
      </c>
      <c r="F24" s="26">
        <f>C22-E24</f>
        <v>5380</v>
      </c>
      <c r="G24" s="26">
        <f>ROUNDUP(C22*0.5,0)</f>
        <v>3165</v>
      </c>
      <c r="H24" s="26">
        <f>C22-G24</f>
        <v>3165</v>
      </c>
      <c r="I24" s="27">
        <f t="shared" si="1"/>
        <v>2215</v>
      </c>
      <c r="J24" s="28"/>
      <c r="K24" s="37"/>
      <c r="L24" s="35"/>
      <c r="M24" s="24" t="s">
        <v>42</v>
      </c>
      <c r="N24" s="25">
        <f t="shared" si="2"/>
        <v>950</v>
      </c>
      <c r="O24" s="26">
        <f>L22-N24</f>
        <v>7282</v>
      </c>
      <c r="P24" s="26">
        <f t="shared" si="0"/>
        <v>3165</v>
      </c>
      <c r="Q24" s="26">
        <f>L22-P24</f>
        <v>5067</v>
      </c>
      <c r="R24" s="27">
        <f t="shared" si="8"/>
        <v>2215</v>
      </c>
    </row>
    <row r="25" spans="2:18" ht="23.1" customHeight="1">
      <c r="B25" s="37"/>
      <c r="C25" s="36"/>
      <c r="D25" s="24" t="s">
        <v>35</v>
      </c>
      <c r="E25" s="38">
        <v>0</v>
      </c>
      <c r="F25" s="25">
        <f>C22</f>
        <v>6330</v>
      </c>
      <c r="G25" s="26">
        <f>ROUNDUP(C22*0.4,0)</f>
        <v>2532</v>
      </c>
      <c r="H25" s="25">
        <f>C22-G25</f>
        <v>3798</v>
      </c>
      <c r="I25" s="39">
        <f t="shared" si="1"/>
        <v>2532</v>
      </c>
      <c r="J25" s="28"/>
      <c r="K25" s="37"/>
      <c r="L25" s="36"/>
      <c r="M25" s="24" t="s">
        <v>29</v>
      </c>
      <c r="N25" s="25">
        <f t="shared" si="2"/>
        <v>0</v>
      </c>
      <c r="O25" s="25">
        <f>L22</f>
        <v>8232</v>
      </c>
      <c r="P25" s="26">
        <f t="shared" si="0"/>
        <v>2532</v>
      </c>
      <c r="Q25" s="25">
        <f>L22-P25</f>
        <v>5700</v>
      </c>
      <c r="R25" s="39">
        <f t="shared" si="8"/>
        <v>2532</v>
      </c>
    </row>
    <row r="26" spans="2:18" ht="18" customHeight="1">
      <c r="M26" s="3"/>
    </row>
    <row r="27" spans="2:18" ht="18" customHeight="1">
      <c r="B27" s="5" t="s">
        <v>6</v>
      </c>
      <c r="C27" s="40">
        <v>10550</v>
      </c>
      <c r="D27" s="41" t="s">
        <v>43</v>
      </c>
      <c r="E27" s="42" t="s">
        <v>44</v>
      </c>
      <c r="F27" s="42"/>
      <c r="G27" s="42"/>
      <c r="H27" s="42"/>
      <c r="I27" s="42"/>
      <c r="K27" s="5" t="s">
        <v>6</v>
      </c>
      <c r="L27" s="6">
        <v>13720</v>
      </c>
      <c r="M27" s="41" t="s">
        <v>45</v>
      </c>
      <c r="N27" s="42" t="s">
        <v>46</v>
      </c>
      <c r="O27" s="42"/>
      <c r="P27" s="42"/>
      <c r="Q27" s="42"/>
      <c r="R27" s="42"/>
    </row>
    <row r="28" spans="2:18" ht="18" customHeight="1">
      <c r="B28" s="11" t="s">
        <v>47</v>
      </c>
      <c r="C28" s="12" t="s">
        <v>10</v>
      </c>
      <c r="D28" s="41"/>
      <c r="E28" s="14" t="s">
        <v>48</v>
      </c>
      <c r="F28" s="14"/>
      <c r="G28" s="14" t="s">
        <v>49</v>
      </c>
      <c r="H28" s="14"/>
      <c r="I28" s="16" t="s">
        <v>50</v>
      </c>
      <c r="K28" s="11" t="s">
        <v>47</v>
      </c>
      <c r="L28" s="12" t="s">
        <v>10</v>
      </c>
      <c r="M28" s="41"/>
      <c r="N28" s="14" t="s">
        <v>51</v>
      </c>
      <c r="O28" s="14"/>
      <c r="P28" s="14" t="s">
        <v>49</v>
      </c>
      <c r="Q28" s="14"/>
      <c r="R28" s="16" t="s">
        <v>52</v>
      </c>
    </row>
    <row r="29" spans="2:18" ht="18" customHeight="1">
      <c r="B29" s="17"/>
      <c r="C29" s="18"/>
      <c r="D29" s="41"/>
      <c r="E29" s="20" t="s">
        <v>17</v>
      </c>
      <c r="F29" s="20" t="s">
        <v>21</v>
      </c>
      <c r="G29" s="20" t="s">
        <v>17</v>
      </c>
      <c r="H29" s="20" t="s">
        <v>53</v>
      </c>
      <c r="I29" s="20" t="s">
        <v>22</v>
      </c>
      <c r="K29" s="17"/>
      <c r="L29" s="18"/>
      <c r="M29" s="41"/>
      <c r="N29" s="20" t="s">
        <v>54</v>
      </c>
      <c r="O29" s="20" t="s">
        <v>21</v>
      </c>
      <c r="P29" s="20" t="s">
        <v>54</v>
      </c>
      <c r="Q29" s="20" t="s">
        <v>53</v>
      </c>
      <c r="R29" s="20" t="s">
        <v>22</v>
      </c>
    </row>
    <row r="30" spans="2:18" ht="23.1" customHeight="1">
      <c r="B30" s="22">
        <v>1</v>
      </c>
      <c r="C30" s="23">
        <f>ROUNDDOWN((((C27+((B30-1)*(C27/2)))/B30)/2),0)*2</f>
        <v>10550</v>
      </c>
      <c r="D30" s="24" t="s">
        <v>55</v>
      </c>
      <c r="E30" s="26">
        <f>ROUNDUP(C30*0.75,0)</f>
        <v>7913</v>
      </c>
      <c r="F30" s="26">
        <f>C30-E30</f>
        <v>2637</v>
      </c>
      <c r="G30" s="26">
        <f>ROUNDUP(C30*0.9,0)</f>
        <v>9495</v>
      </c>
      <c r="H30" s="26">
        <f>C30-G30</f>
        <v>1055</v>
      </c>
      <c r="I30" s="27">
        <f t="shared" ref="I30:I49" si="9">F30-H30</f>
        <v>1582</v>
      </c>
      <c r="J30" s="28"/>
      <c r="K30" s="22">
        <v>1</v>
      </c>
      <c r="L30" s="23">
        <f>ROUNDDOWN((((L27+((K30-1)*(L27/2)))/K30)/2),0)*2</f>
        <v>13720</v>
      </c>
      <c r="M30" s="24" t="s">
        <v>24</v>
      </c>
      <c r="N30" s="25">
        <f>E30</f>
        <v>7913</v>
      </c>
      <c r="O30" s="26">
        <f>L30-N30</f>
        <v>5807</v>
      </c>
      <c r="P30" s="26">
        <f>G30</f>
        <v>9495</v>
      </c>
      <c r="Q30" s="26">
        <f>L30-P30</f>
        <v>4225</v>
      </c>
      <c r="R30" s="27">
        <f>O30-Q30</f>
        <v>1582</v>
      </c>
    </row>
    <row r="31" spans="2:18" ht="23.1" customHeight="1">
      <c r="B31" s="29"/>
      <c r="C31" s="30"/>
      <c r="D31" s="24" t="s">
        <v>32</v>
      </c>
      <c r="E31" s="26">
        <f>ROUNDUP(C30*0.2,0)</f>
        <v>2110</v>
      </c>
      <c r="F31" s="26">
        <f>C30-E31</f>
        <v>8440</v>
      </c>
      <c r="G31" s="26">
        <f>ROUNDUP(C30*0.6,0)</f>
        <v>6330</v>
      </c>
      <c r="H31" s="26">
        <f>C30-G31</f>
        <v>4220</v>
      </c>
      <c r="I31" s="27">
        <f t="shared" si="9"/>
        <v>4220</v>
      </c>
      <c r="J31" s="43"/>
      <c r="K31" s="29"/>
      <c r="L31" s="30"/>
      <c r="M31" s="24" t="s">
        <v>26</v>
      </c>
      <c r="N31" s="25">
        <f t="shared" ref="N31:N49" si="10">E31</f>
        <v>2110</v>
      </c>
      <c r="O31" s="26">
        <f>L30-N31</f>
        <v>11610</v>
      </c>
      <c r="P31" s="26">
        <f>G31</f>
        <v>6330</v>
      </c>
      <c r="Q31" s="26">
        <f>L30-P31</f>
        <v>7390</v>
      </c>
      <c r="R31" s="27">
        <f t="shared" ref="R31:R49" si="11">O31-Q31</f>
        <v>4220</v>
      </c>
    </row>
    <row r="32" spans="2:18" ht="23.1" customHeight="1">
      <c r="B32" s="29"/>
      <c r="C32" s="30"/>
      <c r="D32" s="24" t="s">
        <v>33</v>
      </c>
      <c r="E32" s="26">
        <f>ROUNDUP(C30*0.15,0)</f>
        <v>1583</v>
      </c>
      <c r="F32" s="26">
        <f>C30-E32</f>
        <v>8967</v>
      </c>
      <c r="G32" s="26">
        <f>ROUNDUP(C30*0.5,0)</f>
        <v>5275</v>
      </c>
      <c r="H32" s="26">
        <f>C30-G32</f>
        <v>5275</v>
      </c>
      <c r="I32" s="27">
        <f t="shared" si="9"/>
        <v>3692</v>
      </c>
      <c r="J32" s="43"/>
      <c r="K32" s="29"/>
      <c r="L32" s="30"/>
      <c r="M32" s="24" t="s">
        <v>33</v>
      </c>
      <c r="N32" s="25">
        <f t="shared" si="10"/>
        <v>1583</v>
      </c>
      <c r="O32" s="26">
        <f>L30-N32</f>
        <v>12137</v>
      </c>
      <c r="P32" s="26">
        <f t="shared" ref="P32:P49" si="12">G32</f>
        <v>5275</v>
      </c>
      <c r="Q32" s="26">
        <f>L30-P32</f>
        <v>8445</v>
      </c>
      <c r="R32" s="27">
        <f t="shared" si="11"/>
        <v>3692</v>
      </c>
    </row>
    <row r="33" spans="2:18" ht="23.1" customHeight="1">
      <c r="B33" s="31"/>
      <c r="C33" s="32"/>
      <c r="D33" s="24" t="s">
        <v>35</v>
      </c>
      <c r="E33" s="33">
        <v>0</v>
      </c>
      <c r="F33" s="26">
        <f>C30</f>
        <v>10550</v>
      </c>
      <c r="G33" s="26">
        <f>ROUNDUP(C30*0.4,0)</f>
        <v>4220</v>
      </c>
      <c r="H33" s="26">
        <f>C30-G33</f>
        <v>6330</v>
      </c>
      <c r="I33" s="27">
        <f t="shared" si="9"/>
        <v>4220</v>
      </c>
      <c r="J33" s="43"/>
      <c r="K33" s="31"/>
      <c r="L33" s="32"/>
      <c r="M33" s="24" t="s">
        <v>35</v>
      </c>
      <c r="N33" s="25">
        <f t="shared" si="10"/>
        <v>0</v>
      </c>
      <c r="O33" s="26">
        <f>L30</f>
        <v>13720</v>
      </c>
      <c r="P33" s="26">
        <f t="shared" si="12"/>
        <v>4220</v>
      </c>
      <c r="Q33" s="26">
        <f>L30-P33</f>
        <v>9500</v>
      </c>
      <c r="R33" s="27">
        <f t="shared" si="11"/>
        <v>4220</v>
      </c>
    </row>
    <row r="34" spans="2:18" ht="23.1" customHeight="1">
      <c r="B34" s="22">
        <v>2</v>
      </c>
      <c r="C34" s="23">
        <f>ROUNDDOWN((((C27+((B34-1)*(C27/2)))/B34)/2),0)*2</f>
        <v>7912</v>
      </c>
      <c r="D34" s="24" t="s">
        <v>37</v>
      </c>
      <c r="E34" s="26">
        <f>ROUNDUP(C34*0.75,0)</f>
        <v>5934</v>
      </c>
      <c r="F34" s="26">
        <f>C34-E34</f>
        <v>1978</v>
      </c>
      <c r="G34" s="26">
        <f>ROUNDUP(C34*0.9,0)</f>
        <v>7121</v>
      </c>
      <c r="H34" s="26">
        <f>C34-G34</f>
        <v>791</v>
      </c>
      <c r="I34" s="27">
        <f t="shared" si="9"/>
        <v>1187</v>
      </c>
      <c r="J34" s="43"/>
      <c r="K34" s="22">
        <v>2</v>
      </c>
      <c r="L34" s="23">
        <f>ROUNDDOWN((((L27+((K34-1)*(L27/2)))/K34)/2),0)*2</f>
        <v>10290</v>
      </c>
      <c r="M34" s="24" t="s">
        <v>37</v>
      </c>
      <c r="N34" s="25">
        <f t="shared" si="10"/>
        <v>5934</v>
      </c>
      <c r="O34" s="26">
        <f>L34-N34</f>
        <v>4356</v>
      </c>
      <c r="P34" s="26">
        <f t="shared" si="12"/>
        <v>7121</v>
      </c>
      <c r="Q34" s="26">
        <f>L34-P34</f>
        <v>3169</v>
      </c>
      <c r="R34" s="27">
        <f t="shared" si="11"/>
        <v>1187</v>
      </c>
    </row>
    <row r="35" spans="2:18" ht="23.1" customHeight="1">
      <c r="B35" s="29"/>
      <c r="C35" s="30"/>
      <c r="D35" s="24" t="s">
        <v>32</v>
      </c>
      <c r="E35" s="26">
        <f>ROUNDUP(C34*0.2,0)</f>
        <v>1583</v>
      </c>
      <c r="F35" s="26">
        <f>C34-E35</f>
        <v>6329</v>
      </c>
      <c r="G35" s="26">
        <f>ROUNDUP(C34*0.6,0)</f>
        <v>4748</v>
      </c>
      <c r="H35" s="26">
        <f>C34-G35</f>
        <v>3164</v>
      </c>
      <c r="I35" s="27">
        <f t="shared" si="9"/>
        <v>3165</v>
      </c>
      <c r="J35" s="43"/>
      <c r="K35" s="29"/>
      <c r="L35" s="30"/>
      <c r="M35" s="24" t="s">
        <v>32</v>
      </c>
      <c r="N35" s="25">
        <f t="shared" si="10"/>
        <v>1583</v>
      </c>
      <c r="O35" s="26">
        <f>L34-N35</f>
        <v>8707</v>
      </c>
      <c r="P35" s="26">
        <f t="shared" si="12"/>
        <v>4748</v>
      </c>
      <c r="Q35" s="26">
        <f>L34-P35</f>
        <v>5542</v>
      </c>
      <c r="R35" s="27">
        <f t="shared" si="11"/>
        <v>3165</v>
      </c>
    </row>
    <row r="36" spans="2:18" ht="23.1" customHeight="1">
      <c r="B36" s="29"/>
      <c r="C36" s="30"/>
      <c r="D36" s="24" t="s">
        <v>38</v>
      </c>
      <c r="E36" s="26">
        <f>ROUNDUP(C34*0.15,0)</f>
        <v>1187</v>
      </c>
      <c r="F36" s="26">
        <f>C34-E36</f>
        <v>6725</v>
      </c>
      <c r="G36" s="26">
        <f>ROUNDUP(C34*0.5,0)</f>
        <v>3956</v>
      </c>
      <c r="H36" s="26">
        <f>C34-G36</f>
        <v>3956</v>
      </c>
      <c r="I36" s="27">
        <f t="shared" si="9"/>
        <v>2769</v>
      </c>
      <c r="J36" s="43"/>
      <c r="K36" s="29"/>
      <c r="L36" s="30"/>
      <c r="M36" s="24" t="s">
        <v>38</v>
      </c>
      <c r="N36" s="25">
        <f t="shared" si="10"/>
        <v>1187</v>
      </c>
      <c r="O36" s="26">
        <f>L34-N36</f>
        <v>9103</v>
      </c>
      <c r="P36" s="26">
        <f t="shared" si="12"/>
        <v>3956</v>
      </c>
      <c r="Q36" s="26">
        <f>L34-P36</f>
        <v>6334</v>
      </c>
      <c r="R36" s="27">
        <f t="shared" si="11"/>
        <v>2769</v>
      </c>
    </row>
    <row r="37" spans="2:18" ht="23.1" customHeight="1">
      <c r="B37" s="31"/>
      <c r="C37" s="32"/>
      <c r="D37" s="24" t="s">
        <v>40</v>
      </c>
      <c r="E37" s="33">
        <v>0</v>
      </c>
      <c r="F37" s="26">
        <f>C34</f>
        <v>7912</v>
      </c>
      <c r="G37" s="26">
        <f>ROUNDUP(C34*0.4,0)</f>
        <v>3165</v>
      </c>
      <c r="H37" s="26">
        <f>C34-G37</f>
        <v>4747</v>
      </c>
      <c r="I37" s="27">
        <f t="shared" si="9"/>
        <v>3165</v>
      </c>
      <c r="J37" s="43"/>
      <c r="K37" s="31"/>
      <c r="L37" s="32"/>
      <c r="M37" s="24" t="s">
        <v>56</v>
      </c>
      <c r="N37" s="25">
        <f t="shared" si="10"/>
        <v>0</v>
      </c>
      <c r="O37" s="26">
        <f>L34</f>
        <v>10290</v>
      </c>
      <c r="P37" s="26">
        <f t="shared" si="12"/>
        <v>3165</v>
      </c>
      <c r="Q37" s="26">
        <f>L34-P37</f>
        <v>7125</v>
      </c>
      <c r="R37" s="27">
        <f t="shared" si="11"/>
        <v>3165</v>
      </c>
    </row>
    <row r="38" spans="2:18" ht="23.1" customHeight="1">
      <c r="B38" s="37">
        <v>3</v>
      </c>
      <c r="C38" s="23">
        <f>ROUNDDOWN((((C27+((B38-1)*(C27/2)))/B38)/2),0)*2</f>
        <v>7032</v>
      </c>
      <c r="D38" s="24" t="s">
        <v>57</v>
      </c>
      <c r="E38" s="26">
        <f>ROUNDUP(C38*0.75,0)</f>
        <v>5274</v>
      </c>
      <c r="F38" s="26">
        <f>C38-E38</f>
        <v>1758</v>
      </c>
      <c r="G38" s="26">
        <f>ROUNDUP(C38*0.9,0)</f>
        <v>6329</v>
      </c>
      <c r="H38" s="26">
        <f>C38-G38</f>
        <v>703</v>
      </c>
      <c r="I38" s="27">
        <f t="shared" si="9"/>
        <v>1055</v>
      </c>
      <c r="J38" s="43"/>
      <c r="K38" s="37">
        <v>3</v>
      </c>
      <c r="L38" s="23">
        <f>ROUNDDOWN((((L27+((K38-1)*(L27/2)))/K38)/2),0)*2</f>
        <v>9146</v>
      </c>
      <c r="M38" s="24" t="s">
        <v>24</v>
      </c>
      <c r="N38" s="25">
        <f t="shared" si="10"/>
        <v>5274</v>
      </c>
      <c r="O38" s="26">
        <f>L38-N38</f>
        <v>3872</v>
      </c>
      <c r="P38" s="26">
        <f t="shared" si="12"/>
        <v>6329</v>
      </c>
      <c r="Q38" s="26">
        <f>L38-P38</f>
        <v>2817</v>
      </c>
      <c r="R38" s="27">
        <f t="shared" si="11"/>
        <v>1055</v>
      </c>
    </row>
    <row r="39" spans="2:18" ht="23.1" customHeight="1">
      <c r="B39" s="37"/>
      <c r="C39" s="30"/>
      <c r="D39" s="24" t="s">
        <v>58</v>
      </c>
      <c r="E39" s="26">
        <f>ROUNDUP(C38*0.2,0)</f>
        <v>1407</v>
      </c>
      <c r="F39" s="26">
        <f>C38-E39</f>
        <v>5625</v>
      </c>
      <c r="G39" s="26">
        <f>ROUNDUP(C38*0.6,0)</f>
        <v>4220</v>
      </c>
      <c r="H39" s="26">
        <f>C38-G39</f>
        <v>2812</v>
      </c>
      <c r="I39" s="27">
        <f t="shared" si="9"/>
        <v>2813</v>
      </c>
      <c r="J39" s="43"/>
      <c r="K39" s="37"/>
      <c r="L39" s="30"/>
      <c r="M39" s="24" t="s">
        <v>59</v>
      </c>
      <c r="N39" s="25">
        <f t="shared" si="10"/>
        <v>1407</v>
      </c>
      <c r="O39" s="26">
        <f>L38-N39</f>
        <v>7739</v>
      </c>
      <c r="P39" s="26">
        <f t="shared" si="12"/>
        <v>4220</v>
      </c>
      <c r="Q39" s="26">
        <f>L38-P39</f>
        <v>4926</v>
      </c>
      <c r="R39" s="27">
        <f t="shared" si="11"/>
        <v>2813</v>
      </c>
    </row>
    <row r="40" spans="2:18" ht="23.1" customHeight="1">
      <c r="B40" s="37"/>
      <c r="C40" s="30"/>
      <c r="D40" s="24" t="s">
        <v>38</v>
      </c>
      <c r="E40" s="26">
        <f>ROUNDUP(C38*0.15,0)</f>
        <v>1055</v>
      </c>
      <c r="F40" s="26">
        <f>C38-E40</f>
        <v>5977</v>
      </c>
      <c r="G40" s="26">
        <f>ROUNDUP(C38*0.5,0)</f>
        <v>3516</v>
      </c>
      <c r="H40" s="26">
        <f>C38-G40</f>
        <v>3516</v>
      </c>
      <c r="I40" s="27">
        <f t="shared" si="9"/>
        <v>2461</v>
      </c>
      <c r="J40" s="43"/>
      <c r="K40" s="37"/>
      <c r="L40" s="30"/>
      <c r="M40" s="24" t="s">
        <v>38</v>
      </c>
      <c r="N40" s="25">
        <f t="shared" si="10"/>
        <v>1055</v>
      </c>
      <c r="O40" s="26">
        <f>L38-N40</f>
        <v>8091</v>
      </c>
      <c r="P40" s="26">
        <f t="shared" si="12"/>
        <v>3516</v>
      </c>
      <c r="Q40" s="26">
        <f>L38-P40</f>
        <v>5630</v>
      </c>
      <c r="R40" s="27">
        <f t="shared" si="11"/>
        <v>2461</v>
      </c>
    </row>
    <row r="41" spans="2:18" ht="23.1" customHeight="1">
      <c r="B41" s="37"/>
      <c r="C41" s="32"/>
      <c r="D41" s="24" t="s">
        <v>35</v>
      </c>
      <c r="E41" s="33">
        <v>0</v>
      </c>
      <c r="F41" s="26">
        <f>C38</f>
        <v>7032</v>
      </c>
      <c r="G41" s="26">
        <f>ROUNDUP(C38*0.4,0)</f>
        <v>2813</v>
      </c>
      <c r="H41" s="26">
        <f>C38-G41</f>
        <v>4219</v>
      </c>
      <c r="I41" s="27">
        <f t="shared" si="9"/>
        <v>2813</v>
      </c>
      <c r="J41" s="43"/>
      <c r="K41" s="37"/>
      <c r="L41" s="32"/>
      <c r="M41" s="24" t="s">
        <v>35</v>
      </c>
      <c r="N41" s="25">
        <f t="shared" si="10"/>
        <v>0</v>
      </c>
      <c r="O41" s="26">
        <f>L38</f>
        <v>9146</v>
      </c>
      <c r="P41" s="26">
        <f t="shared" si="12"/>
        <v>2813</v>
      </c>
      <c r="Q41" s="26">
        <f>L38-P41</f>
        <v>6333</v>
      </c>
      <c r="R41" s="27">
        <f t="shared" si="11"/>
        <v>2813</v>
      </c>
    </row>
    <row r="42" spans="2:18" ht="23.1" customHeight="1">
      <c r="B42" s="37">
        <v>4</v>
      </c>
      <c r="C42" s="34">
        <f>ROUNDDOWN((((C27+((B42-1)*(C27/2)))/B42)/2),0)*2</f>
        <v>6592</v>
      </c>
      <c r="D42" s="24" t="s">
        <v>37</v>
      </c>
      <c r="E42" s="26">
        <f>ROUNDUP(C42*0.75,0)</f>
        <v>4944</v>
      </c>
      <c r="F42" s="26">
        <f>C42-E42</f>
        <v>1648</v>
      </c>
      <c r="G42" s="26">
        <f>ROUNDUP(C42*0.9,0)</f>
        <v>5933</v>
      </c>
      <c r="H42" s="26">
        <f>C42-G42</f>
        <v>659</v>
      </c>
      <c r="I42" s="27">
        <f t="shared" si="9"/>
        <v>989</v>
      </c>
      <c r="J42" s="43"/>
      <c r="K42" s="37">
        <v>4</v>
      </c>
      <c r="L42" s="34">
        <f>ROUNDDOWN((((L27+((K42-1)*(L27/2)))/K42)/2),0)*2</f>
        <v>8574</v>
      </c>
      <c r="M42" s="24" t="s">
        <v>55</v>
      </c>
      <c r="N42" s="25">
        <f t="shared" si="10"/>
        <v>4944</v>
      </c>
      <c r="O42" s="26">
        <f>L42-N42</f>
        <v>3630</v>
      </c>
      <c r="P42" s="26">
        <f t="shared" si="12"/>
        <v>5933</v>
      </c>
      <c r="Q42" s="26">
        <f>L42-P42</f>
        <v>2641</v>
      </c>
      <c r="R42" s="27">
        <f t="shared" si="11"/>
        <v>989</v>
      </c>
    </row>
    <row r="43" spans="2:18" ht="23.1" customHeight="1">
      <c r="B43" s="37"/>
      <c r="C43" s="35"/>
      <c r="D43" s="24" t="s">
        <v>32</v>
      </c>
      <c r="E43" s="26">
        <f>ROUNDUP(C42*0.2,0)</f>
        <v>1319</v>
      </c>
      <c r="F43" s="26">
        <f>C42-E43</f>
        <v>5273</v>
      </c>
      <c r="G43" s="26">
        <f>ROUNDUP(C42*0.6,0)</f>
        <v>3956</v>
      </c>
      <c r="H43" s="26">
        <f>C42-G43</f>
        <v>2636</v>
      </c>
      <c r="I43" s="27">
        <f t="shared" si="9"/>
        <v>2637</v>
      </c>
      <c r="J43" s="43"/>
      <c r="K43" s="37"/>
      <c r="L43" s="35"/>
      <c r="M43" s="24" t="s">
        <v>58</v>
      </c>
      <c r="N43" s="25">
        <f t="shared" si="10"/>
        <v>1319</v>
      </c>
      <c r="O43" s="26">
        <f>L42-N43</f>
        <v>7255</v>
      </c>
      <c r="P43" s="26">
        <f t="shared" si="12"/>
        <v>3956</v>
      </c>
      <c r="Q43" s="26">
        <f>L42-P43</f>
        <v>4618</v>
      </c>
      <c r="R43" s="27">
        <f t="shared" si="11"/>
        <v>2637</v>
      </c>
    </row>
    <row r="44" spans="2:18" ht="23.1" customHeight="1">
      <c r="B44" s="37"/>
      <c r="C44" s="35"/>
      <c r="D44" s="24" t="s">
        <v>60</v>
      </c>
      <c r="E44" s="26">
        <f>ROUNDUP(C42*0.15,0)</f>
        <v>989</v>
      </c>
      <c r="F44" s="26">
        <f>C42-E44</f>
        <v>5603</v>
      </c>
      <c r="G44" s="26">
        <f>ROUNDUP(C42*0.5,0)</f>
        <v>3296</v>
      </c>
      <c r="H44" s="26">
        <f>C42-G44</f>
        <v>3296</v>
      </c>
      <c r="I44" s="27">
        <f t="shared" si="9"/>
        <v>2307</v>
      </c>
      <c r="J44" s="43"/>
      <c r="K44" s="37"/>
      <c r="L44" s="35"/>
      <c r="M44" s="24" t="s">
        <v>61</v>
      </c>
      <c r="N44" s="25">
        <f t="shared" si="10"/>
        <v>989</v>
      </c>
      <c r="O44" s="26">
        <f>L42-N44</f>
        <v>7585</v>
      </c>
      <c r="P44" s="26">
        <f t="shared" si="12"/>
        <v>3296</v>
      </c>
      <c r="Q44" s="26">
        <f>L42-P44</f>
        <v>5278</v>
      </c>
      <c r="R44" s="27">
        <f t="shared" si="11"/>
        <v>2307</v>
      </c>
    </row>
    <row r="45" spans="2:18" ht="23.1" customHeight="1">
      <c r="B45" s="37"/>
      <c r="C45" s="36"/>
      <c r="D45" s="24" t="s">
        <v>40</v>
      </c>
      <c r="E45" s="33">
        <v>0</v>
      </c>
      <c r="F45" s="26">
        <f>C42</f>
        <v>6592</v>
      </c>
      <c r="G45" s="26">
        <f>ROUNDUP(C42*0.4,0)</f>
        <v>2637</v>
      </c>
      <c r="H45" s="26">
        <f>C42-G45</f>
        <v>3955</v>
      </c>
      <c r="I45" s="27">
        <f t="shared" si="9"/>
        <v>2637</v>
      </c>
      <c r="J45" s="43"/>
      <c r="K45" s="37"/>
      <c r="L45" s="36"/>
      <c r="M45" s="24" t="s">
        <v>62</v>
      </c>
      <c r="N45" s="25">
        <f t="shared" si="10"/>
        <v>0</v>
      </c>
      <c r="O45" s="26">
        <f>L42</f>
        <v>8574</v>
      </c>
      <c r="P45" s="26">
        <f t="shared" si="12"/>
        <v>2637</v>
      </c>
      <c r="Q45" s="26">
        <f>L42-P45</f>
        <v>5937</v>
      </c>
      <c r="R45" s="27">
        <f t="shared" si="11"/>
        <v>2637</v>
      </c>
    </row>
    <row r="46" spans="2:18" ht="23.1" customHeight="1">
      <c r="B46" s="37">
        <v>5</v>
      </c>
      <c r="C46" s="34">
        <f>ROUNDDOWN((((C27+((B46-1)*(C27/2)))/B46)/2),0)*2</f>
        <v>6330</v>
      </c>
      <c r="D46" s="24" t="s">
        <v>24</v>
      </c>
      <c r="E46" s="26">
        <f>ROUNDUP(C46*0.75,0)</f>
        <v>4748</v>
      </c>
      <c r="F46" s="26">
        <f>C46-E46</f>
        <v>1582</v>
      </c>
      <c r="G46" s="26">
        <f>ROUNDUP(C46*0.9,0)</f>
        <v>5697</v>
      </c>
      <c r="H46" s="26">
        <f>C46-G46</f>
        <v>633</v>
      </c>
      <c r="I46" s="27">
        <f t="shared" si="9"/>
        <v>949</v>
      </c>
      <c r="J46" s="43"/>
      <c r="K46" s="37">
        <v>5</v>
      </c>
      <c r="L46" s="34">
        <f>ROUNDDOWN((((L27+((K46-1)*(L27/2)))/K46)/2),0)*2</f>
        <v>8232</v>
      </c>
      <c r="M46" s="24" t="s">
        <v>55</v>
      </c>
      <c r="N46" s="25">
        <f t="shared" si="10"/>
        <v>4748</v>
      </c>
      <c r="O46" s="26">
        <f>L46-N46</f>
        <v>3484</v>
      </c>
      <c r="P46" s="26">
        <f t="shared" si="12"/>
        <v>5697</v>
      </c>
      <c r="Q46" s="26">
        <f>L46-P46</f>
        <v>2535</v>
      </c>
      <c r="R46" s="27">
        <f t="shared" si="11"/>
        <v>949</v>
      </c>
    </row>
    <row r="47" spans="2:18" ht="23.1" customHeight="1">
      <c r="B47" s="37"/>
      <c r="C47" s="35"/>
      <c r="D47" s="24" t="s">
        <v>26</v>
      </c>
      <c r="E47" s="26">
        <f>ROUNDUP(C46*0.2,0)</f>
        <v>1266</v>
      </c>
      <c r="F47" s="26">
        <f>C46-E47</f>
        <v>5064</v>
      </c>
      <c r="G47" s="26">
        <f>ROUNDUP(C46*0.6,0)</f>
        <v>3798</v>
      </c>
      <c r="H47" s="26">
        <f>C46-G47</f>
        <v>2532</v>
      </c>
      <c r="I47" s="27">
        <f t="shared" si="9"/>
        <v>2532</v>
      </c>
      <c r="J47" s="43"/>
      <c r="K47" s="37"/>
      <c r="L47" s="35"/>
      <c r="M47" s="24" t="s">
        <v>32</v>
      </c>
      <c r="N47" s="25">
        <f t="shared" si="10"/>
        <v>1266</v>
      </c>
      <c r="O47" s="26">
        <f>L46-N47</f>
        <v>6966</v>
      </c>
      <c r="P47" s="26">
        <f t="shared" si="12"/>
        <v>3798</v>
      </c>
      <c r="Q47" s="26">
        <f>L46-P47</f>
        <v>4434</v>
      </c>
      <c r="R47" s="27">
        <f t="shared" si="11"/>
        <v>2532</v>
      </c>
    </row>
    <row r="48" spans="2:18" ht="23.1" customHeight="1">
      <c r="B48" s="37"/>
      <c r="C48" s="35"/>
      <c r="D48" s="24" t="s">
        <v>60</v>
      </c>
      <c r="E48" s="26">
        <f>ROUNDUP(C46*0.15,0)</f>
        <v>950</v>
      </c>
      <c r="F48" s="26">
        <f>C46-E48</f>
        <v>5380</v>
      </c>
      <c r="G48" s="26">
        <f>ROUNDUP(C46*0.5,0)</f>
        <v>3165</v>
      </c>
      <c r="H48" s="26">
        <f>C46-G48</f>
        <v>3165</v>
      </c>
      <c r="I48" s="27">
        <f t="shared" si="9"/>
        <v>2215</v>
      </c>
      <c r="J48" s="43"/>
      <c r="K48" s="37"/>
      <c r="L48" s="35"/>
      <c r="M48" s="24" t="s">
        <v>60</v>
      </c>
      <c r="N48" s="25">
        <f t="shared" si="10"/>
        <v>950</v>
      </c>
      <c r="O48" s="26">
        <f>L46-N48</f>
        <v>7282</v>
      </c>
      <c r="P48" s="26">
        <f t="shared" si="12"/>
        <v>3165</v>
      </c>
      <c r="Q48" s="26">
        <f>L46-P48</f>
        <v>5067</v>
      </c>
      <c r="R48" s="27">
        <f t="shared" si="11"/>
        <v>2215</v>
      </c>
    </row>
    <row r="49" spans="2:18" ht="23.1" customHeight="1">
      <c r="B49" s="37"/>
      <c r="C49" s="36"/>
      <c r="D49" s="24" t="s">
        <v>40</v>
      </c>
      <c r="E49" s="33">
        <v>0</v>
      </c>
      <c r="F49" s="26">
        <f>C46</f>
        <v>6330</v>
      </c>
      <c r="G49" s="26">
        <f>ROUNDUP(C46*0.4,0)</f>
        <v>2532</v>
      </c>
      <c r="H49" s="26">
        <f>C46-G49</f>
        <v>3798</v>
      </c>
      <c r="I49" s="27">
        <f t="shared" si="9"/>
        <v>2532</v>
      </c>
      <c r="J49" s="43"/>
      <c r="K49" s="37"/>
      <c r="L49" s="36"/>
      <c r="M49" s="24" t="s">
        <v>40</v>
      </c>
      <c r="N49" s="25">
        <f t="shared" si="10"/>
        <v>0</v>
      </c>
      <c r="O49" s="26">
        <f>L46</f>
        <v>8232</v>
      </c>
      <c r="P49" s="26">
        <f t="shared" si="12"/>
        <v>2532</v>
      </c>
      <c r="Q49" s="26">
        <f>L46-P49</f>
        <v>5700</v>
      </c>
      <c r="R49" s="27">
        <f t="shared" si="11"/>
        <v>2532</v>
      </c>
    </row>
    <row r="50" spans="2:18" ht="18" customHeight="1">
      <c r="G50" s="44"/>
      <c r="H50" s="44"/>
      <c r="I50" s="45"/>
      <c r="J50" s="44"/>
      <c r="M50" s="3"/>
      <c r="P50" s="44"/>
      <c r="Q50" s="44"/>
      <c r="R50" s="45"/>
    </row>
    <row r="51" spans="2:18" ht="18" customHeight="1">
      <c r="B51" s="46" t="s">
        <v>63</v>
      </c>
      <c r="C51" s="47">
        <v>10550</v>
      </c>
      <c r="D51" s="41" t="s">
        <v>64</v>
      </c>
      <c r="E51" s="42" t="s">
        <v>65</v>
      </c>
      <c r="F51" s="42"/>
      <c r="G51" s="42"/>
      <c r="H51" s="42"/>
      <c r="I51" s="42"/>
      <c r="J51" s="44"/>
    </row>
    <row r="52" spans="2:18" ht="18" customHeight="1">
      <c r="B52" s="11" t="s">
        <v>9</v>
      </c>
      <c r="C52" s="12" t="s">
        <v>66</v>
      </c>
      <c r="D52" s="41"/>
      <c r="E52" s="14" t="s">
        <v>67</v>
      </c>
      <c r="F52" s="14"/>
      <c r="G52" s="14" t="s">
        <v>68</v>
      </c>
      <c r="H52" s="14"/>
      <c r="I52" s="16" t="s">
        <v>69</v>
      </c>
      <c r="J52" s="44"/>
    </row>
    <row r="53" spans="2:18" ht="18" customHeight="1">
      <c r="B53" s="17"/>
      <c r="C53" s="18"/>
      <c r="D53" s="41"/>
      <c r="E53" s="20" t="s">
        <v>70</v>
      </c>
      <c r="F53" s="20" t="s">
        <v>71</v>
      </c>
      <c r="G53" s="20" t="s">
        <v>70</v>
      </c>
      <c r="H53" s="20" t="s">
        <v>21</v>
      </c>
      <c r="I53" s="20" t="s">
        <v>22</v>
      </c>
      <c r="J53" s="44"/>
    </row>
    <row r="54" spans="2:18" ht="23.1" customHeight="1">
      <c r="B54" s="22">
        <v>1</v>
      </c>
      <c r="C54" s="23">
        <v>10550</v>
      </c>
      <c r="D54" s="24" t="s">
        <v>72</v>
      </c>
      <c r="E54" s="26">
        <f>ROUNDUP(C54*0.85,0)</f>
        <v>8968</v>
      </c>
      <c r="F54" s="26">
        <f>C54-E54</f>
        <v>1582</v>
      </c>
      <c r="G54" s="26">
        <f>ROUNDUP(C54*0.9,0)</f>
        <v>9495</v>
      </c>
      <c r="H54" s="26">
        <f>C54-G54</f>
        <v>1055</v>
      </c>
      <c r="I54" s="27">
        <f>F54-H54</f>
        <v>527</v>
      </c>
    </row>
    <row r="55" spans="2:18" ht="23.1" customHeight="1">
      <c r="B55" s="29"/>
      <c r="C55" s="30"/>
      <c r="D55" s="24" t="s">
        <v>32</v>
      </c>
      <c r="E55" s="26">
        <f>ROUNDUP(C54*0.6,0)</f>
        <v>6330</v>
      </c>
      <c r="F55" s="26">
        <f>C54-E55</f>
        <v>4220</v>
      </c>
      <c r="G55" s="26">
        <f>ROUNDUP(C54*0.6,0)</f>
        <v>6330</v>
      </c>
      <c r="H55" s="26">
        <f>C54-G55</f>
        <v>4220</v>
      </c>
      <c r="I55" s="27">
        <f t="shared" ref="I55" si="13">F55-H55</f>
        <v>0</v>
      </c>
    </row>
    <row r="56" spans="2:18" ht="23.1" customHeight="1">
      <c r="B56" s="29"/>
      <c r="C56" s="30"/>
      <c r="D56" s="24" t="s">
        <v>27</v>
      </c>
      <c r="E56" s="26">
        <f>ROUNDUP(C54*0.15,0)</f>
        <v>1583</v>
      </c>
      <c r="F56" s="26">
        <f>C54-E56</f>
        <v>8967</v>
      </c>
      <c r="G56" s="26">
        <f>ROUNDUP(C54*0.5,0)</f>
        <v>5275</v>
      </c>
      <c r="H56" s="26">
        <f>C54-G56</f>
        <v>5275</v>
      </c>
      <c r="I56" s="27">
        <f>F56-H56</f>
        <v>3692</v>
      </c>
    </row>
    <row r="57" spans="2:18" ht="23.1" customHeight="1">
      <c r="B57" s="31"/>
      <c r="C57" s="32"/>
      <c r="D57" s="24" t="s">
        <v>35</v>
      </c>
      <c r="E57" s="33">
        <v>0</v>
      </c>
      <c r="F57" s="26">
        <f>C54</f>
        <v>10550</v>
      </c>
      <c r="G57" s="26">
        <f>ROUNDUP(C54*0.4,0)</f>
        <v>4220</v>
      </c>
      <c r="H57" s="26">
        <f>C54-G57</f>
        <v>6330</v>
      </c>
      <c r="I57" s="27">
        <f t="shared" ref="I57" si="14">F57-H57</f>
        <v>4220</v>
      </c>
    </row>
    <row r="58" spans="2:18" ht="23.1" customHeight="1">
      <c r="B58" s="22">
        <v>2</v>
      </c>
      <c r="C58" s="23">
        <v>7912</v>
      </c>
      <c r="D58" s="24" t="s">
        <v>73</v>
      </c>
      <c r="E58" s="26">
        <f>ROUNDUP(C58*0.85,0)</f>
        <v>6726</v>
      </c>
      <c r="F58" s="26">
        <f>C58-E58</f>
        <v>1186</v>
      </c>
      <c r="G58" s="26">
        <f>ROUNDUP(C58*0.9,0)</f>
        <v>7121</v>
      </c>
      <c r="H58" s="26">
        <f>C58-G58</f>
        <v>791</v>
      </c>
      <c r="I58" s="27">
        <f>F58-H58</f>
        <v>395</v>
      </c>
    </row>
    <row r="59" spans="2:18" ht="23.1" customHeight="1">
      <c r="B59" s="29"/>
      <c r="C59" s="30"/>
      <c r="D59" s="24" t="s">
        <v>74</v>
      </c>
      <c r="E59" s="26">
        <f>ROUNDUP(C58*0.6,0)</f>
        <v>4748</v>
      </c>
      <c r="F59" s="26">
        <f>C58-E59</f>
        <v>3164</v>
      </c>
      <c r="G59" s="26">
        <f>ROUNDUP(C58*0.6,0)</f>
        <v>4748</v>
      </c>
      <c r="H59" s="26">
        <f>C58-G59</f>
        <v>3164</v>
      </c>
      <c r="I59" s="27">
        <f t="shared" ref="I59" si="15">F59-H59</f>
        <v>0</v>
      </c>
    </row>
    <row r="60" spans="2:18" ht="23.1" customHeight="1">
      <c r="B60" s="29"/>
      <c r="C60" s="30"/>
      <c r="D60" s="24" t="s">
        <v>75</v>
      </c>
      <c r="E60" s="26">
        <f>ROUNDUP(C58*0.15,0)</f>
        <v>1187</v>
      </c>
      <c r="F60" s="26">
        <f>C58-E60</f>
        <v>6725</v>
      </c>
      <c r="G60" s="26">
        <f>ROUNDUP(C58*0.5,0)</f>
        <v>3956</v>
      </c>
      <c r="H60" s="26">
        <f>C58-G60</f>
        <v>3956</v>
      </c>
      <c r="I60" s="27">
        <f>F60-H60</f>
        <v>2769</v>
      </c>
    </row>
    <row r="61" spans="2:18" ht="23.1" customHeight="1">
      <c r="B61" s="31"/>
      <c r="C61" s="32"/>
      <c r="D61" s="24" t="s">
        <v>76</v>
      </c>
      <c r="E61" s="33">
        <v>0</v>
      </c>
      <c r="F61" s="26">
        <f>C58</f>
        <v>7912</v>
      </c>
      <c r="G61" s="26">
        <f>ROUNDUP(C58*0.4,0)</f>
        <v>3165</v>
      </c>
      <c r="H61" s="26">
        <f>C58-G61</f>
        <v>4747</v>
      </c>
      <c r="I61" s="27">
        <f t="shared" ref="I61:I63" si="16">F61-H61</f>
        <v>3165</v>
      </c>
    </row>
    <row r="62" spans="2:18" ht="23.1" customHeight="1">
      <c r="B62" s="37">
        <v>3</v>
      </c>
      <c r="C62" s="48">
        <v>7032</v>
      </c>
      <c r="D62" s="24" t="s">
        <v>73</v>
      </c>
      <c r="E62" s="26">
        <f>ROUNDUP(C62*0.85,0)</f>
        <v>5978</v>
      </c>
      <c r="F62" s="26">
        <f>C62-E62</f>
        <v>1054</v>
      </c>
      <c r="G62" s="26">
        <f>ROUNDUP(C62*0.9,0)</f>
        <v>6329</v>
      </c>
      <c r="H62" s="26">
        <f>C62-G62</f>
        <v>703</v>
      </c>
      <c r="I62" s="27">
        <f t="shared" si="16"/>
        <v>351</v>
      </c>
    </row>
    <row r="63" spans="2:18" ht="23.1" customHeight="1">
      <c r="B63" s="37"/>
      <c r="C63" s="48"/>
      <c r="D63" s="24" t="s">
        <v>74</v>
      </c>
      <c r="E63" s="26">
        <f>ROUNDUP(C62*0.6,0)</f>
        <v>4220</v>
      </c>
      <c r="F63" s="26">
        <f>C62-E63</f>
        <v>2812</v>
      </c>
      <c r="G63" s="26">
        <f>ROUNDUP(C62*0.6,0)</f>
        <v>4220</v>
      </c>
      <c r="H63" s="26">
        <f>C62-G63</f>
        <v>2812</v>
      </c>
      <c r="I63" s="27">
        <f t="shared" si="16"/>
        <v>0</v>
      </c>
    </row>
    <row r="64" spans="2:18" ht="23.1" customHeight="1">
      <c r="B64" s="37"/>
      <c r="C64" s="48"/>
      <c r="D64" s="24" t="s">
        <v>75</v>
      </c>
      <c r="E64" s="26">
        <f>ROUNDUP(C62*0.15,0)</f>
        <v>1055</v>
      </c>
      <c r="F64" s="26">
        <f>C62-E64</f>
        <v>5977</v>
      </c>
      <c r="G64" s="26">
        <f>ROUNDUP(C62*0.5,0)</f>
        <v>3516</v>
      </c>
      <c r="H64" s="26">
        <f>C62-G64</f>
        <v>3516</v>
      </c>
      <c r="I64" s="27">
        <f>F64-H64</f>
        <v>2461</v>
      </c>
    </row>
    <row r="65" spans="2:9" ht="23.1" customHeight="1">
      <c r="B65" s="37"/>
      <c r="C65" s="48"/>
      <c r="D65" s="24" t="s">
        <v>76</v>
      </c>
      <c r="E65" s="33">
        <v>0</v>
      </c>
      <c r="F65" s="26">
        <f>C62</f>
        <v>7032</v>
      </c>
      <c r="G65" s="26">
        <f>ROUNDUP(C62*0.4,0)</f>
        <v>2813</v>
      </c>
      <c r="H65" s="26">
        <f>C62-G65</f>
        <v>4219</v>
      </c>
      <c r="I65" s="27">
        <f t="shared" ref="I65" si="17">F65-H65</f>
        <v>2813</v>
      </c>
    </row>
  </sheetData>
  <sheetProtection password="ECC2" sheet="1" objects="1" scenarios="1"/>
  <mergeCells count="76">
    <mergeCell ref="B54:B57"/>
    <mergeCell ref="C54:C57"/>
    <mergeCell ref="B58:B61"/>
    <mergeCell ref="C58:C61"/>
    <mergeCell ref="B62:B65"/>
    <mergeCell ref="C62:C65"/>
    <mergeCell ref="D51:D53"/>
    <mergeCell ref="E51:I51"/>
    <mergeCell ref="B52:B53"/>
    <mergeCell ref="C52:C53"/>
    <mergeCell ref="E52:F52"/>
    <mergeCell ref="G52:H52"/>
    <mergeCell ref="B42:B45"/>
    <mergeCell ref="C42:C45"/>
    <mergeCell ref="K42:K45"/>
    <mergeCell ref="L42:L45"/>
    <mergeCell ref="B46:B49"/>
    <mergeCell ref="C46:C49"/>
    <mergeCell ref="K46:K49"/>
    <mergeCell ref="L46:L49"/>
    <mergeCell ref="B34:B37"/>
    <mergeCell ref="C34:C37"/>
    <mergeCell ref="K34:K37"/>
    <mergeCell ref="L34:L37"/>
    <mergeCell ref="B38:B41"/>
    <mergeCell ref="C38:C41"/>
    <mergeCell ref="K38:K41"/>
    <mergeCell ref="L38:L41"/>
    <mergeCell ref="N28:O28"/>
    <mergeCell ref="P28:Q28"/>
    <mergeCell ref="B30:B33"/>
    <mergeCell ref="C30:C33"/>
    <mergeCell ref="K30:K33"/>
    <mergeCell ref="L30:L33"/>
    <mergeCell ref="D27:D29"/>
    <mergeCell ref="E27:I27"/>
    <mergeCell ref="M27:M29"/>
    <mergeCell ref="N27:R27"/>
    <mergeCell ref="B28:B29"/>
    <mergeCell ref="C28:C29"/>
    <mergeCell ref="E28:F28"/>
    <mergeCell ref="G28:H28"/>
    <mergeCell ref="K28:K29"/>
    <mergeCell ref="L28:L29"/>
    <mergeCell ref="B18:B21"/>
    <mergeCell ref="C18:C21"/>
    <mergeCell ref="K18:K21"/>
    <mergeCell ref="L18:L21"/>
    <mergeCell ref="B22:B25"/>
    <mergeCell ref="C22:C25"/>
    <mergeCell ref="K22:K25"/>
    <mergeCell ref="L22:L25"/>
    <mergeCell ref="B10:B13"/>
    <mergeCell ref="C10:C13"/>
    <mergeCell ref="K10:K13"/>
    <mergeCell ref="L10:L13"/>
    <mergeCell ref="B14:B17"/>
    <mergeCell ref="C14:C17"/>
    <mergeCell ref="K14:K17"/>
    <mergeCell ref="L14:L17"/>
    <mergeCell ref="N4:O4"/>
    <mergeCell ref="P4:Q4"/>
    <mergeCell ref="B6:B9"/>
    <mergeCell ref="C6:C9"/>
    <mergeCell ref="K6:K9"/>
    <mergeCell ref="L6:L9"/>
    <mergeCell ref="D3:D5"/>
    <mergeCell ref="E3:I3"/>
    <mergeCell ref="M3:M5"/>
    <mergeCell ref="N3:R3"/>
    <mergeCell ref="B4:B5"/>
    <mergeCell ref="C4:C5"/>
    <mergeCell ref="E4:F4"/>
    <mergeCell ref="G4:H4"/>
    <mergeCell ref="K4:K5"/>
    <mergeCell ref="L4:L5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E6" sqref="E6"/>
    </sheetView>
  </sheetViews>
  <sheetFormatPr defaultColWidth="9" defaultRowHeight="12"/>
  <cols>
    <col min="1" max="1" width="3.25" style="2" customWidth="1"/>
    <col min="2" max="2" width="8.625" style="2" customWidth="1"/>
    <col min="3" max="3" width="9.625" style="2" customWidth="1"/>
    <col min="4" max="4" width="6.625" style="3" customWidth="1"/>
    <col min="5" max="8" width="9.625" style="2" customWidth="1"/>
    <col min="9" max="9" width="18.75" style="2" customWidth="1"/>
    <col min="10" max="10" width="9" style="2"/>
    <col min="11" max="11" width="12.75" style="2" bestFit="1" customWidth="1"/>
    <col min="12" max="13" width="9" style="2"/>
    <col min="14" max="17" width="9.125" style="2" bestFit="1" customWidth="1"/>
    <col min="18" max="18" width="15.875" style="2" bestFit="1" customWidth="1"/>
    <col min="19" max="16384" width="9" style="2"/>
  </cols>
  <sheetData>
    <row r="1" spans="1:18" ht="18" customHeight="1">
      <c r="A1" s="1" t="s">
        <v>77</v>
      </c>
      <c r="I1" s="4" t="s">
        <v>78</v>
      </c>
      <c r="R1" s="4" t="s">
        <v>79</v>
      </c>
    </row>
    <row r="2" spans="1:18" ht="18" customHeight="1">
      <c r="A2" s="1"/>
      <c r="I2" s="4"/>
      <c r="K2" s="49"/>
    </row>
    <row r="3" spans="1:18" ht="18" customHeight="1">
      <c r="K3" s="49"/>
    </row>
    <row r="4" spans="1:18" ht="18" customHeight="1">
      <c r="B4" s="5" t="s">
        <v>80</v>
      </c>
      <c r="C4" s="6">
        <v>10550</v>
      </c>
      <c r="D4" s="7" t="s">
        <v>81</v>
      </c>
      <c r="E4" s="8" t="s">
        <v>82</v>
      </c>
      <c r="F4" s="9"/>
      <c r="G4" s="9"/>
      <c r="H4" s="9"/>
      <c r="I4" s="10"/>
      <c r="K4" s="5" t="s">
        <v>83</v>
      </c>
      <c r="L4" s="6">
        <v>13720</v>
      </c>
      <c r="M4" s="7" t="s">
        <v>81</v>
      </c>
      <c r="N4" s="8" t="s">
        <v>8</v>
      </c>
      <c r="O4" s="9"/>
      <c r="P4" s="9"/>
      <c r="Q4" s="9"/>
      <c r="R4" s="10"/>
    </row>
    <row r="5" spans="1:18" ht="18" customHeight="1">
      <c r="B5" s="11" t="s">
        <v>84</v>
      </c>
      <c r="C5" s="12" t="s">
        <v>85</v>
      </c>
      <c r="D5" s="13"/>
      <c r="E5" s="14" t="s">
        <v>15</v>
      </c>
      <c r="F5" s="14"/>
      <c r="G5" s="14" t="s">
        <v>86</v>
      </c>
      <c r="H5" s="15"/>
      <c r="I5" s="16" t="s">
        <v>87</v>
      </c>
      <c r="K5" s="11" t="s">
        <v>88</v>
      </c>
      <c r="L5" s="12" t="s">
        <v>89</v>
      </c>
      <c r="M5" s="13"/>
      <c r="N5" s="14" t="s">
        <v>90</v>
      </c>
      <c r="O5" s="14"/>
      <c r="P5" s="14" t="s">
        <v>91</v>
      </c>
      <c r="Q5" s="15"/>
      <c r="R5" s="16" t="s">
        <v>92</v>
      </c>
    </row>
    <row r="6" spans="1:18" ht="18" customHeight="1">
      <c r="B6" s="17"/>
      <c r="C6" s="18"/>
      <c r="D6" s="19"/>
      <c r="E6" s="20" t="s">
        <v>93</v>
      </c>
      <c r="F6" s="20" t="s">
        <v>94</v>
      </c>
      <c r="G6" s="20" t="s">
        <v>95</v>
      </c>
      <c r="H6" s="21" t="s">
        <v>96</v>
      </c>
      <c r="I6" s="20" t="s">
        <v>97</v>
      </c>
      <c r="K6" s="17"/>
      <c r="L6" s="18"/>
      <c r="M6" s="19"/>
      <c r="N6" s="20" t="s">
        <v>98</v>
      </c>
      <c r="O6" s="20" t="s">
        <v>99</v>
      </c>
      <c r="P6" s="20" t="s">
        <v>100</v>
      </c>
      <c r="Q6" s="21" t="s">
        <v>94</v>
      </c>
      <c r="R6" s="20" t="s">
        <v>101</v>
      </c>
    </row>
    <row r="7" spans="1:18" ht="18" customHeight="1">
      <c r="B7" s="50">
        <v>1</v>
      </c>
      <c r="C7" s="51">
        <f>ROUNDDOWN((((C4+((B7-1)*(C4/2)))/B7)/2),0)*2</f>
        <v>10550</v>
      </c>
      <c r="D7" s="52" t="s">
        <v>102</v>
      </c>
      <c r="E7" s="53">
        <f>ROUNDUP(C7*0.9,0)</f>
        <v>9495</v>
      </c>
      <c r="F7" s="53">
        <f>C7-E7</f>
        <v>1055</v>
      </c>
      <c r="G7" s="53">
        <f>ROUNDUP(C7*0.9,0)</f>
        <v>9495</v>
      </c>
      <c r="H7" s="53">
        <f>C7-G7</f>
        <v>1055</v>
      </c>
      <c r="I7" s="54">
        <f>F7-H7</f>
        <v>0</v>
      </c>
      <c r="J7" s="55"/>
      <c r="K7" s="50">
        <v>1</v>
      </c>
      <c r="L7" s="51">
        <f>ROUNDDOWN((((L4+((K7-1)*(L4/2)))/K7)/2),0)*2</f>
        <v>13720</v>
      </c>
      <c r="M7" s="52" t="s">
        <v>103</v>
      </c>
      <c r="N7" s="56">
        <f>E7</f>
        <v>9495</v>
      </c>
      <c r="O7" s="53">
        <f>L7-N7</f>
        <v>4225</v>
      </c>
      <c r="P7" s="53">
        <f>G7</f>
        <v>9495</v>
      </c>
      <c r="Q7" s="53">
        <f>L7-P7</f>
        <v>4225</v>
      </c>
      <c r="R7" s="57">
        <f t="shared" ref="R7:R26" si="0">O7-Q7</f>
        <v>0</v>
      </c>
    </row>
    <row r="8" spans="1:18" ht="18" customHeight="1">
      <c r="B8" s="58"/>
      <c r="C8" s="59"/>
      <c r="D8" s="52" t="s">
        <v>104</v>
      </c>
      <c r="E8" s="53">
        <f>ROUNDUP(C7*0.6,0)</f>
        <v>6330</v>
      </c>
      <c r="F8" s="53">
        <f>C7-E8</f>
        <v>4220</v>
      </c>
      <c r="G8" s="53">
        <f>ROUNDUP(C7*0.6,0)</f>
        <v>6330</v>
      </c>
      <c r="H8" s="53">
        <f>C7-G8</f>
        <v>4220</v>
      </c>
      <c r="I8" s="54">
        <f t="shared" ref="I8:I26" si="1">F8-H8</f>
        <v>0</v>
      </c>
      <c r="J8" s="55"/>
      <c r="K8" s="58"/>
      <c r="L8" s="59"/>
      <c r="M8" s="52" t="s">
        <v>104</v>
      </c>
      <c r="N8" s="56">
        <f>E8</f>
        <v>6330</v>
      </c>
      <c r="O8" s="53">
        <f>L7-N8</f>
        <v>7390</v>
      </c>
      <c r="P8" s="53">
        <f>G8</f>
        <v>6330</v>
      </c>
      <c r="Q8" s="53">
        <f>L7-P8</f>
        <v>7390</v>
      </c>
      <c r="R8" s="57">
        <f t="shared" si="0"/>
        <v>0</v>
      </c>
    </row>
    <row r="9" spans="1:18" ht="16.5" customHeight="1">
      <c r="B9" s="58"/>
      <c r="C9" s="59"/>
      <c r="D9" s="52" t="s">
        <v>105</v>
      </c>
      <c r="E9" s="53">
        <f>ROUNDUP(C7*0.15,0)</f>
        <v>1583</v>
      </c>
      <c r="F9" s="53">
        <f>C7-E9</f>
        <v>8967</v>
      </c>
      <c r="G9" s="53">
        <f>ROUNDUP(C7*0.5,0)</f>
        <v>5275</v>
      </c>
      <c r="H9" s="53">
        <f>C7-G9</f>
        <v>5275</v>
      </c>
      <c r="I9" s="54">
        <f t="shared" si="1"/>
        <v>3692</v>
      </c>
      <c r="J9" s="55"/>
      <c r="K9" s="58"/>
      <c r="L9" s="59"/>
      <c r="M9" s="52" t="s">
        <v>106</v>
      </c>
      <c r="N9" s="56">
        <f t="shared" ref="N9:N26" si="2">E9</f>
        <v>1583</v>
      </c>
      <c r="O9" s="53">
        <f>L7-N9</f>
        <v>12137</v>
      </c>
      <c r="P9" s="53">
        <f>G9</f>
        <v>5275</v>
      </c>
      <c r="Q9" s="53">
        <f>L7-P9</f>
        <v>8445</v>
      </c>
      <c r="R9" s="57">
        <f t="shared" si="0"/>
        <v>3692</v>
      </c>
    </row>
    <row r="10" spans="1:18" ht="18" customHeight="1">
      <c r="B10" s="60"/>
      <c r="C10" s="61"/>
      <c r="D10" s="52" t="s">
        <v>40</v>
      </c>
      <c r="E10" s="62">
        <v>0</v>
      </c>
      <c r="F10" s="53">
        <f>C7</f>
        <v>10550</v>
      </c>
      <c r="G10" s="53">
        <f>ROUNDUP(C7*0.4,0)</f>
        <v>4220</v>
      </c>
      <c r="H10" s="53">
        <f>C7-G10</f>
        <v>6330</v>
      </c>
      <c r="I10" s="54">
        <f t="shared" si="1"/>
        <v>4220</v>
      </c>
      <c r="J10" s="55"/>
      <c r="K10" s="60"/>
      <c r="L10" s="61"/>
      <c r="M10" s="52" t="s">
        <v>107</v>
      </c>
      <c r="N10" s="56">
        <f t="shared" si="2"/>
        <v>0</v>
      </c>
      <c r="O10" s="53">
        <f>L7</f>
        <v>13720</v>
      </c>
      <c r="P10" s="53">
        <f>G10</f>
        <v>4220</v>
      </c>
      <c r="Q10" s="53">
        <f>L7-P10</f>
        <v>9500</v>
      </c>
      <c r="R10" s="57">
        <f t="shared" si="0"/>
        <v>4220</v>
      </c>
    </row>
    <row r="11" spans="1:18" ht="18" customHeight="1">
      <c r="B11" s="50">
        <v>2</v>
      </c>
      <c r="C11" s="51">
        <f>ROUNDDOWN((((C4+((B11-1)*(C4/2)))/B11)/2),0)*2</f>
        <v>7912</v>
      </c>
      <c r="D11" s="52" t="s">
        <v>108</v>
      </c>
      <c r="E11" s="53">
        <f>ROUNDUP(C11*0.9,0)</f>
        <v>7121</v>
      </c>
      <c r="F11" s="53">
        <f>C11-E11</f>
        <v>791</v>
      </c>
      <c r="G11" s="53">
        <f>ROUNDUP(C11*0.9,0)</f>
        <v>7121</v>
      </c>
      <c r="H11" s="53">
        <f>C11-G11</f>
        <v>791</v>
      </c>
      <c r="I11" s="54">
        <f t="shared" si="1"/>
        <v>0</v>
      </c>
      <c r="J11" s="55"/>
      <c r="K11" s="50">
        <v>2</v>
      </c>
      <c r="L11" s="51">
        <f>ROUNDDOWN((((L4+((K11-1)*(L4/2)))/K11)/2),0)*2</f>
        <v>10290</v>
      </c>
      <c r="M11" s="52" t="s">
        <v>109</v>
      </c>
      <c r="N11" s="56">
        <f t="shared" si="2"/>
        <v>7121</v>
      </c>
      <c r="O11" s="53">
        <f>L11-N11</f>
        <v>3169</v>
      </c>
      <c r="P11" s="53">
        <f t="shared" ref="P11:P26" si="3">G11</f>
        <v>7121</v>
      </c>
      <c r="Q11" s="53">
        <f>L11-P11</f>
        <v>3169</v>
      </c>
      <c r="R11" s="57">
        <f t="shared" si="0"/>
        <v>0</v>
      </c>
    </row>
    <row r="12" spans="1:18" ht="18" customHeight="1">
      <c r="B12" s="58"/>
      <c r="C12" s="59"/>
      <c r="D12" s="52" t="s">
        <v>104</v>
      </c>
      <c r="E12" s="53">
        <v>4748</v>
      </c>
      <c r="F12" s="53">
        <f>C11-E12</f>
        <v>3164</v>
      </c>
      <c r="G12" s="53">
        <f>ROUNDUP(C11*0.6,0)</f>
        <v>4748</v>
      </c>
      <c r="H12" s="53">
        <f>C11-G12</f>
        <v>3164</v>
      </c>
      <c r="I12" s="54">
        <f t="shared" si="1"/>
        <v>0</v>
      </c>
      <c r="J12" s="55"/>
      <c r="K12" s="58"/>
      <c r="L12" s="59"/>
      <c r="M12" s="52" t="s">
        <v>104</v>
      </c>
      <c r="N12" s="56">
        <f t="shared" si="2"/>
        <v>4748</v>
      </c>
      <c r="O12" s="53">
        <f>L11-N12</f>
        <v>5542</v>
      </c>
      <c r="P12" s="53">
        <f t="shared" si="3"/>
        <v>4748</v>
      </c>
      <c r="Q12" s="53">
        <f>L11-P12</f>
        <v>5542</v>
      </c>
      <c r="R12" s="57">
        <f t="shared" si="0"/>
        <v>0</v>
      </c>
    </row>
    <row r="13" spans="1:18" ht="18" customHeight="1">
      <c r="B13" s="58"/>
      <c r="C13" s="59"/>
      <c r="D13" s="52" t="s">
        <v>110</v>
      </c>
      <c r="E13" s="53">
        <v>1188</v>
      </c>
      <c r="F13" s="53">
        <f>C11-E13</f>
        <v>6724</v>
      </c>
      <c r="G13" s="53">
        <f>ROUNDUP(C11*0.5,0)</f>
        <v>3956</v>
      </c>
      <c r="H13" s="53">
        <f>C11-G13</f>
        <v>3956</v>
      </c>
      <c r="I13" s="54">
        <f t="shared" si="1"/>
        <v>2768</v>
      </c>
      <c r="J13" s="55"/>
      <c r="K13" s="58"/>
      <c r="L13" s="59"/>
      <c r="M13" s="52" t="s">
        <v>111</v>
      </c>
      <c r="N13" s="56">
        <f t="shared" si="2"/>
        <v>1188</v>
      </c>
      <c r="O13" s="53">
        <f>L11-N13</f>
        <v>9102</v>
      </c>
      <c r="P13" s="53">
        <f t="shared" si="3"/>
        <v>3956</v>
      </c>
      <c r="Q13" s="53">
        <f>L11-P13</f>
        <v>6334</v>
      </c>
      <c r="R13" s="57">
        <f t="shared" si="0"/>
        <v>2768</v>
      </c>
    </row>
    <row r="14" spans="1:18" ht="18" customHeight="1">
      <c r="B14" s="60"/>
      <c r="C14" s="61"/>
      <c r="D14" s="52" t="s">
        <v>76</v>
      </c>
      <c r="E14" s="53">
        <v>0</v>
      </c>
      <c r="F14" s="53">
        <f>C11</f>
        <v>7912</v>
      </c>
      <c r="G14" s="53">
        <f>ROUNDUP(C11*0.4,0)</f>
        <v>3165</v>
      </c>
      <c r="H14" s="53">
        <f>C11-G14</f>
        <v>4747</v>
      </c>
      <c r="I14" s="54">
        <f t="shared" si="1"/>
        <v>3165</v>
      </c>
      <c r="J14" s="55"/>
      <c r="K14" s="60"/>
      <c r="L14" s="61"/>
      <c r="M14" s="52" t="s">
        <v>112</v>
      </c>
      <c r="N14" s="56">
        <f t="shared" si="2"/>
        <v>0</v>
      </c>
      <c r="O14" s="53">
        <f>L11</f>
        <v>10290</v>
      </c>
      <c r="P14" s="53">
        <f t="shared" si="3"/>
        <v>3165</v>
      </c>
      <c r="Q14" s="53">
        <f>L11-P14</f>
        <v>7125</v>
      </c>
      <c r="R14" s="57">
        <f t="shared" si="0"/>
        <v>3165</v>
      </c>
    </row>
    <row r="15" spans="1:18" ht="18" customHeight="1">
      <c r="B15" s="50">
        <v>3</v>
      </c>
      <c r="C15" s="51">
        <f>ROUNDDOWN((((C4+((B15-1)*(C4/2)))/B15)/2),0)*2</f>
        <v>7032</v>
      </c>
      <c r="D15" s="52" t="s">
        <v>113</v>
      </c>
      <c r="E15" s="53">
        <f>ROUNDUP(C15*0.9,0)</f>
        <v>6329</v>
      </c>
      <c r="F15" s="53">
        <f>C15-E15</f>
        <v>703</v>
      </c>
      <c r="G15" s="53">
        <f>ROUNDUP(C15*0.9,0)</f>
        <v>6329</v>
      </c>
      <c r="H15" s="53">
        <f>C15-G15</f>
        <v>703</v>
      </c>
      <c r="I15" s="54">
        <f t="shared" si="1"/>
        <v>0</v>
      </c>
      <c r="J15" s="55"/>
      <c r="K15" s="50">
        <v>3</v>
      </c>
      <c r="L15" s="51">
        <f>ROUNDDOWN((((L4+((K15-1)*(L4/2)))/K15)/2),0)*2</f>
        <v>9146</v>
      </c>
      <c r="M15" s="52" t="s">
        <v>114</v>
      </c>
      <c r="N15" s="56">
        <f t="shared" si="2"/>
        <v>6329</v>
      </c>
      <c r="O15" s="53">
        <f>L15-N15</f>
        <v>2817</v>
      </c>
      <c r="P15" s="53">
        <f t="shared" si="3"/>
        <v>6329</v>
      </c>
      <c r="Q15" s="53">
        <f>L15-P15</f>
        <v>2817</v>
      </c>
      <c r="R15" s="57">
        <f t="shared" si="0"/>
        <v>0</v>
      </c>
    </row>
    <row r="16" spans="1:18" ht="18" customHeight="1">
      <c r="B16" s="58"/>
      <c r="C16" s="59"/>
      <c r="D16" s="52" t="s">
        <v>115</v>
      </c>
      <c r="E16" s="53">
        <v>4220</v>
      </c>
      <c r="F16" s="53">
        <f>C15-E16</f>
        <v>2812</v>
      </c>
      <c r="G16" s="53">
        <f>ROUNDUP(C15*0.6,0)</f>
        <v>4220</v>
      </c>
      <c r="H16" s="53">
        <f>C15-G16</f>
        <v>2812</v>
      </c>
      <c r="I16" s="54">
        <f t="shared" si="1"/>
        <v>0</v>
      </c>
      <c r="J16" s="55"/>
      <c r="K16" s="58"/>
      <c r="L16" s="59"/>
      <c r="M16" s="52" t="s">
        <v>115</v>
      </c>
      <c r="N16" s="56">
        <f t="shared" si="2"/>
        <v>4220</v>
      </c>
      <c r="O16" s="53">
        <f>L15-N16</f>
        <v>4926</v>
      </c>
      <c r="P16" s="53">
        <f t="shared" si="3"/>
        <v>4220</v>
      </c>
      <c r="Q16" s="53">
        <f>L15-P16</f>
        <v>4926</v>
      </c>
      <c r="R16" s="57">
        <f t="shared" si="0"/>
        <v>0</v>
      </c>
    </row>
    <row r="17" spans="2:18" ht="18" customHeight="1">
      <c r="B17" s="58"/>
      <c r="C17" s="59"/>
      <c r="D17" s="52" t="s">
        <v>116</v>
      </c>
      <c r="E17" s="53">
        <v>1056</v>
      </c>
      <c r="F17" s="53">
        <f>C15-E17</f>
        <v>5976</v>
      </c>
      <c r="G17" s="53">
        <f>ROUNDUP(C15*0.5,0)</f>
        <v>3516</v>
      </c>
      <c r="H17" s="53">
        <f>C15-G17</f>
        <v>3516</v>
      </c>
      <c r="I17" s="54">
        <f t="shared" si="1"/>
        <v>2460</v>
      </c>
      <c r="J17" s="55"/>
      <c r="K17" s="58"/>
      <c r="L17" s="59"/>
      <c r="M17" s="52" t="s">
        <v>105</v>
      </c>
      <c r="N17" s="56">
        <f t="shared" si="2"/>
        <v>1056</v>
      </c>
      <c r="O17" s="53">
        <f>L15-N17</f>
        <v>8090</v>
      </c>
      <c r="P17" s="53">
        <f t="shared" si="3"/>
        <v>3516</v>
      </c>
      <c r="Q17" s="53">
        <f>L15-P17</f>
        <v>5630</v>
      </c>
      <c r="R17" s="57">
        <f t="shared" si="0"/>
        <v>2460</v>
      </c>
    </row>
    <row r="18" spans="2:18" ht="18" customHeight="1">
      <c r="B18" s="60"/>
      <c r="C18" s="61"/>
      <c r="D18" s="52" t="s">
        <v>40</v>
      </c>
      <c r="E18" s="53">
        <v>0</v>
      </c>
      <c r="F18" s="53">
        <f>C15</f>
        <v>7032</v>
      </c>
      <c r="G18" s="53">
        <f>ROUNDUP(C15*0.4,0)</f>
        <v>2813</v>
      </c>
      <c r="H18" s="53">
        <f>C15-G18</f>
        <v>4219</v>
      </c>
      <c r="I18" s="54">
        <f t="shared" si="1"/>
        <v>2813</v>
      </c>
      <c r="J18" s="55"/>
      <c r="K18" s="60"/>
      <c r="L18" s="61"/>
      <c r="M18" s="52" t="s">
        <v>40</v>
      </c>
      <c r="N18" s="56">
        <f t="shared" si="2"/>
        <v>0</v>
      </c>
      <c r="O18" s="53">
        <f>L15</f>
        <v>9146</v>
      </c>
      <c r="P18" s="53">
        <f t="shared" si="3"/>
        <v>2813</v>
      </c>
      <c r="Q18" s="53">
        <f>L15-P18</f>
        <v>6333</v>
      </c>
      <c r="R18" s="57">
        <f t="shared" si="0"/>
        <v>2813</v>
      </c>
    </row>
    <row r="19" spans="2:18" ht="18" customHeight="1">
      <c r="B19" s="50">
        <v>4</v>
      </c>
      <c r="C19" s="63">
        <f>ROUNDDOWN((((C4+((B19-1)*(C4/2)))/B19)/2),0)*2</f>
        <v>6592</v>
      </c>
      <c r="D19" s="52" t="s">
        <v>24</v>
      </c>
      <c r="E19" s="53">
        <f>ROUNDUP(C19*0.9,0)</f>
        <v>5933</v>
      </c>
      <c r="F19" s="53">
        <f>C19-E19</f>
        <v>659</v>
      </c>
      <c r="G19" s="53">
        <f>ROUNDUP(C19*0.9,0)</f>
        <v>5933</v>
      </c>
      <c r="H19" s="53">
        <f>C19-G19</f>
        <v>659</v>
      </c>
      <c r="I19" s="54">
        <f t="shared" si="1"/>
        <v>0</v>
      </c>
      <c r="J19" s="55"/>
      <c r="K19" s="50">
        <v>4</v>
      </c>
      <c r="L19" s="63">
        <f>ROUNDDOWN((((L4+((K19-1)*(L4/2)))/K19)/2),0)*2</f>
        <v>8574</v>
      </c>
      <c r="M19" s="52" t="s">
        <v>113</v>
      </c>
      <c r="N19" s="56">
        <f t="shared" si="2"/>
        <v>5933</v>
      </c>
      <c r="O19" s="53">
        <f>L19-N19</f>
        <v>2641</v>
      </c>
      <c r="P19" s="53">
        <f t="shared" si="3"/>
        <v>5933</v>
      </c>
      <c r="Q19" s="53">
        <f>L19-P19</f>
        <v>2641</v>
      </c>
      <c r="R19" s="57">
        <f t="shared" si="0"/>
        <v>0</v>
      </c>
    </row>
    <row r="20" spans="2:18" ht="18" customHeight="1">
      <c r="B20" s="58"/>
      <c r="C20" s="64"/>
      <c r="D20" s="52" t="s">
        <v>74</v>
      </c>
      <c r="E20" s="53">
        <v>3956</v>
      </c>
      <c r="F20" s="53">
        <f>C19-E20</f>
        <v>2636</v>
      </c>
      <c r="G20" s="53">
        <f>ROUNDUP(C19*0.6,0)</f>
        <v>3956</v>
      </c>
      <c r="H20" s="53">
        <f>C19-G20</f>
        <v>2636</v>
      </c>
      <c r="I20" s="54">
        <f t="shared" si="1"/>
        <v>0</v>
      </c>
      <c r="J20" s="55"/>
      <c r="K20" s="58"/>
      <c r="L20" s="64"/>
      <c r="M20" s="52" t="s">
        <v>117</v>
      </c>
      <c r="N20" s="56">
        <f t="shared" si="2"/>
        <v>3956</v>
      </c>
      <c r="O20" s="53">
        <f>L19-N20</f>
        <v>4618</v>
      </c>
      <c r="P20" s="53">
        <f t="shared" si="3"/>
        <v>3956</v>
      </c>
      <c r="Q20" s="53">
        <f>L19-P20</f>
        <v>4618</v>
      </c>
      <c r="R20" s="57">
        <f t="shared" si="0"/>
        <v>0</v>
      </c>
    </row>
    <row r="21" spans="2:18" ht="18" customHeight="1">
      <c r="B21" s="58"/>
      <c r="C21" s="64"/>
      <c r="D21" s="52" t="s">
        <v>106</v>
      </c>
      <c r="E21" s="53">
        <v>990</v>
      </c>
      <c r="F21" s="53">
        <f>C19-E21</f>
        <v>5602</v>
      </c>
      <c r="G21" s="53">
        <f>ROUNDUP(C19*0.5,0)</f>
        <v>3296</v>
      </c>
      <c r="H21" s="53">
        <f>C19-G21</f>
        <v>3296</v>
      </c>
      <c r="I21" s="54">
        <f t="shared" si="1"/>
        <v>2306</v>
      </c>
      <c r="J21" s="55"/>
      <c r="K21" s="58"/>
      <c r="L21" s="64"/>
      <c r="M21" s="52" t="s">
        <v>111</v>
      </c>
      <c r="N21" s="56">
        <f t="shared" si="2"/>
        <v>990</v>
      </c>
      <c r="O21" s="53">
        <f>L19-N21</f>
        <v>7584</v>
      </c>
      <c r="P21" s="53">
        <f t="shared" si="3"/>
        <v>3296</v>
      </c>
      <c r="Q21" s="53">
        <f>L19-P21</f>
        <v>5278</v>
      </c>
      <c r="R21" s="57">
        <f t="shared" si="0"/>
        <v>2306</v>
      </c>
    </row>
    <row r="22" spans="2:18" ht="18" customHeight="1">
      <c r="B22" s="60"/>
      <c r="C22" s="65"/>
      <c r="D22" s="52" t="s">
        <v>76</v>
      </c>
      <c r="E22" s="53">
        <v>0</v>
      </c>
      <c r="F22" s="53">
        <f>C19</f>
        <v>6592</v>
      </c>
      <c r="G22" s="53">
        <f>ROUNDUP(C19*0.4,0)</f>
        <v>2637</v>
      </c>
      <c r="H22" s="53">
        <f>C19-G22</f>
        <v>3955</v>
      </c>
      <c r="I22" s="54">
        <f t="shared" si="1"/>
        <v>2637</v>
      </c>
      <c r="J22" s="55"/>
      <c r="K22" s="60"/>
      <c r="L22" s="65"/>
      <c r="M22" s="52" t="s">
        <v>118</v>
      </c>
      <c r="N22" s="56">
        <f t="shared" si="2"/>
        <v>0</v>
      </c>
      <c r="O22" s="53">
        <f>L19</f>
        <v>8574</v>
      </c>
      <c r="P22" s="53">
        <f t="shared" si="3"/>
        <v>2637</v>
      </c>
      <c r="Q22" s="53">
        <f>L19-P22</f>
        <v>5937</v>
      </c>
      <c r="R22" s="57">
        <f t="shared" si="0"/>
        <v>2637</v>
      </c>
    </row>
    <row r="23" spans="2:18" ht="18" customHeight="1">
      <c r="B23" s="66">
        <v>5</v>
      </c>
      <c r="C23" s="63">
        <f>ROUNDDOWN((((C4+((B23-1)*(C4/2)))/B23)/2),0)*2</f>
        <v>6330</v>
      </c>
      <c r="D23" s="52" t="s">
        <v>73</v>
      </c>
      <c r="E23" s="53">
        <f>ROUNDUP(C23*0.9,0)</f>
        <v>5697</v>
      </c>
      <c r="F23" s="53">
        <f>C23-E23</f>
        <v>633</v>
      </c>
      <c r="G23" s="53">
        <f>ROUNDUP(C23*0.9,0)</f>
        <v>5697</v>
      </c>
      <c r="H23" s="53">
        <f>C23-G23</f>
        <v>633</v>
      </c>
      <c r="I23" s="54">
        <f t="shared" si="1"/>
        <v>0</v>
      </c>
      <c r="J23" s="55"/>
      <c r="K23" s="66">
        <v>5</v>
      </c>
      <c r="L23" s="63">
        <f>ROUNDDOWN((((L4+((K23-1)*(L4/2)))/K23)/2),0)*2</f>
        <v>8232</v>
      </c>
      <c r="M23" s="52" t="s">
        <v>73</v>
      </c>
      <c r="N23" s="56">
        <f t="shared" si="2"/>
        <v>5697</v>
      </c>
      <c r="O23" s="53">
        <f>L23-N23</f>
        <v>2535</v>
      </c>
      <c r="P23" s="53">
        <f t="shared" si="3"/>
        <v>5697</v>
      </c>
      <c r="Q23" s="53">
        <f>L23-P23</f>
        <v>2535</v>
      </c>
      <c r="R23" s="57">
        <f t="shared" si="0"/>
        <v>0</v>
      </c>
    </row>
    <row r="24" spans="2:18" ht="18" customHeight="1">
      <c r="B24" s="66"/>
      <c r="C24" s="64"/>
      <c r="D24" s="52" t="s">
        <v>74</v>
      </c>
      <c r="E24" s="53">
        <v>3798</v>
      </c>
      <c r="F24" s="53">
        <f>C23-E24</f>
        <v>2532</v>
      </c>
      <c r="G24" s="53">
        <f>ROUNDUP(C23*0.6,0)</f>
        <v>3798</v>
      </c>
      <c r="H24" s="53">
        <f>C23-G24</f>
        <v>2532</v>
      </c>
      <c r="I24" s="54">
        <f t="shared" si="1"/>
        <v>0</v>
      </c>
      <c r="J24" s="55"/>
      <c r="K24" s="66"/>
      <c r="L24" s="64"/>
      <c r="M24" s="52" t="s">
        <v>26</v>
      </c>
      <c r="N24" s="56">
        <f t="shared" si="2"/>
        <v>3798</v>
      </c>
      <c r="O24" s="53">
        <f>L23-N24</f>
        <v>4434</v>
      </c>
      <c r="P24" s="53">
        <f t="shared" si="3"/>
        <v>3798</v>
      </c>
      <c r="Q24" s="53">
        <f>L23-P24</f>
        <v>4434</v>
      </c>
      <c r="R24" s="57">
        <f t="shared" si="0"/>
        <v>0</v>
      </c>
    </row>
    <row r="25" spans="2:18" ht="18" customHeight="1">
      <c r="B25" s="66"/>
      <c r="C25" s="64"/>
      <c r="D25" s="52" t="s">
        <v>75</v>
      </c>
      <c r="E25" s="53">
        <v>950</v>
      </c>
      <c r="F25" s="53">
        <f>C23-E25</f>
        <v>5380</v>
      </c>
      <c r="G25" s="53">
        <f>ROUNDUP(C23*0.5,0)</f>
        <v>3165</v>
      </c>
      <c r="H25" s="53">
        <f>C23-G25</f>
        <v>3165</v>
      </c>
      <c r="I25" s="54">
        <f t="shared" si="1"/>
        <v>2215</v>
      </c>
      <c r="J25" s="55"/>
      <c r="K25" s="66"/>
      <c r="L25" s="64"/>
      <c r="M25" s="52" t="s">
        <v>105</v>
      </c>
      <c r="N25" s="56">
        <f t="shared" si="2"/>
        <v>950</v>
      </c>
      <c r="O25" s="53">
        <f>L23-N25</f>
        <v>7282</v>
      </c>
      <c r="P25" s="53">
        <f t="shared" si="3"/>
        <v>3165</v>
      </c>
      <c r="Q25" s="53">
        <f>L23-P25</f>
        <v>5067</v>
      </c>
      <c r="R25" s="57">
        <f t="shared" si="0"/>
        <v>2215</v>
      </c>
    </row>
    <row r="26" spans="2:18" ht="18" customHeight="1">
      <c r="B26" s="66"/>
      <c r="C26" s="65"/>
      <c r="D26" s="52" t="s">
        <v>76</v>
      </c>
      <c r="E26" s="53">
        <v>0</v>
      </c>
      <c r="F26" s="53">
        <f>C23</f>
        <v>6330</v>
      </c>
      <c r="G26" s="53">
        <f>ROUNDUP(C23*0.4,0)</f>
        <v>2532</v>
      </c>
      <c r="H26" s="53">
        <f>C23-G26</f>
        <v>3798</v>
      </c>
      <c r="I26" s="54">
        <f t="shared" si="1"/>
        <v>2532</v>
      </c>
      <c r="J26" s="55"/>
      <c r="K26" s="66"/>
      <c r="L26" s="65"/>
      <c r="M26" s="52" t="s">
        <v>76</v>
      </c>
      <c r="N26" s="56">
        <f t="shared" si="2"/>
        <v>0</v>
      </c>
      <c r="O26" s="53">
        <f>L23</f>
        <v>8232</v>
      </c>
      <c r="P26" s="53">
        <f t="shared" si="3"/>
        <v>2532</v>
      </c>
      <c r="Q26" s="53">
        <f>L23-P26</f>
        <v>5700</v>
      </c>
      <c r="R26" s="57">
        <f t="shared" si="0"/>
        <v>2532</v>
      </c>
    </row>
    <row r="27" spans="2:18" ht="18" customHeight="1">
      <c r="M27" s="3"/>
    </row>
    <row r="28" spans="2:18" ht="18" customHeight="1">
      <c r="B28" s="5" t="s">
        <v>119</v>
      </c>
      <c r="C28" s="40">
        <v>10550</v>
      </c>
      <c r="D28" s="41" t="s">
        <v>4</v>
      </c>
      <c r="E28" s="42" t="s">
        <v>120</v>
      </c>
      <c r="F28" s="42"/>
      <c r="G28" s="42"/>
      <c r="H28" s="42"/>
      <c r="I28" s="42"/>
      <c r="K28" s="5" t="s">
        <v>121</v>
      </c>
      <c r="L28" s="6">
        <v>13720</v>
      </c>
      <c r="M28" s="41" t="s">
        <v>122</v>
      </c>
      <c r="N28" s="42" t="s">
        <v>123</v>
      </c>
      <c r="O28" s="42"/>
      <c r="P28" s="42"/>
      <c r="Q28" s="42"/>
      <c r="R28" s="42"/>
    </row>
    <row r="29" spans="2:18" ht="18" customHeight="1">
      <c r="B29" s="11" t="s">
        <v>124</v>
      </c>
      <c r="C29" s="12" t="s">
        <v>125</v>
      </c>
      <c r="D29" s="41"/>
      <c r="E29" s="14" t="s">
        <v>126</v>
      </c>
      <c r="F29" s="14"/>
      <c r="G29" s="14" t="s">
        <v>49</v>
      </c>
      <c r="H29" s="14"/>
      <c r="I29" s="16" t="s">
        <v>127</v>
      </c>
      <c r="K29" s="11" t="s">
        <v>128</v>
      </c>
      <c r="L29" s="12" t="s">
        <v>125</v>
      </c>
      <c r="M29" s="41"/>
      <c r="N29" s="14" t="s">
        <v>126</v>
      </c>
      <c r="O29" s="14"/>
      <c r="P29" s="14" t="s">
        <v>129</v>
      </c>
      <c r="Q29" s="14"/>
      <c r="R29" s="16" t="s">
        <v>130</v>
      </c>
    </row>
    <row r="30" spans="2:18" ht="18" customHeight="1">
      <c r="B30" s="17"/>
      <c r="C30" s="18"/>
      <c r="D30" s="41"/>
      <c r="E30" s="20" t="s">
        <v>98</v>
      </c>
      <c r="F30" s="20" t="s">
        <v>131</v>
      </c>
      <c r="G30" s="20" t="s">
        <v>98</v>
      </c>
      <c r="H30" s="20" t="s">
        <v>99</v>
      </c>
      <c r="I30" s="20" t="s">
        <v>22</v>
      </c>
      <c r="K30" s="17"/>
      <c r="L30" s="18"/>
      <c r="M30" s="41"/>
      <c r="N30" s="20" t="s">
        <v>98</v>
      </c>
      <c r="O30" s="20" t="s">
        <v>99</v>
      </c>
      <c r="P30" s="20" t="s">
        <v>98</v>
      </c>
      <c r="Q30" s="20" t="s">
        <v>131</v>
      </c>
      <c r="R30" s="20" t="s">
        <v>101</v>
      </c>
    </row>
    <row r="31" spans="2:18" ht="18" customHeight="1">
      <c r="B31" s="50">
        <v>1</v>
      </c>
      <c r="C31" s="51">
        <f>ROUNDDOWN((((C28+((B31-1)*(C28/2)))/B31)/2),0)*2</f>
        <v>10550</v>
      </c>
      <c r="D31" s="52" t="s">
        <v>73</v>
      </c>
      <c r="E31" s="53">
        <f>ROUNDUP(C31*0.8,0)</f>
        <v>8440</v>
      </c>
      <c r="F31" s="53">
        <f>C31-E31</f>
        <v>2110</v>
      </c>
      <c r="G31" s="53">
        <f>ROUNDUP(C31*0.9,0)</f>
        <v>9495</v>
      </c>
      <c r="H31" s="53">
        <f>C31-G31</f>
        <v>1055</v>
      </c>
      <c r="I31" s="54">
        <f t="shared" ref="I31:I50" si="4">F31-H31</f>
        <v>1055</v>
      </c>
      <c r="J31" s="55"/>
      <c r="K31" s="50">
        <v>1</v>
      </c>
      <c r="L31" s="51">
        <f>ROUNDDOWN((((L28+((K31-1)*(L28/2)))/K31)/2),0)*2</f>
        <v>13720</v>
      </c>
      <c r="M31" s="52" t="s">
        <v>73</v>
      </c>
      <c r="N31" s="56">
        <f>E31</f>
        <v>8440</v>
      </c>
      <c r="O31" s="53">
        <f>L31-N31</f>
        <v>5280</v>
      </c>
      <c r="P31" s="53">
        <f>G31</f>
        <v>9495</v>
      </c>
      <c r="Q31" s="53">
        <f>L31-P31</f>
        <v>4225</v>
      </c>
      <c r="R31" s="57">
        <f t="shared" ref="R31:R50" si="5">O31-Q31</f>
        <v>1055</v>
      </c>
    </row>
    <row r="32" spans="2:18" ht="18" customHeight="1">
      <c r="B32" s="58"/>
      <c r="C32" s="59"/>
      <c r="D32" s="52" t="s">
        <v>74</v>
      </c>
      <c r="E32" s="53">
        <f>ROUNDUP(C31*0.2,0)</f>
        <v>2110</v>
      </c>
      <c r="F32" s="53">
        <f>C31-E32</f>
        <v>8440</v>
      </c>
      <c r="G32" s="53">
        <f>ROUNDUP(C31*0.6,0)</f>
        <v>6330</v>
      </c>
      <c r="H32" s="53">
        <f>C31-G32</f>
        <v>4220</v>
      </c>
      <c r="I32" s="54">
        <f t="shared" si="4"/>
        <v>4220</v>
      </c>
      <c r="K32" s="58"/>
      <c r="L32" s="59"/>
      <c r="M32" s="52" t="s">
        <v>74</v>
      </c>
      <c r="N32" s="56">
        <f>E32</f>
        <v>2110</v>
      </c>
      <c r="O32" s="53">
        <f>L31-N32</f>
        <v>11610</v>
      </c>
      <c r="P32" s="53">
        <f>G32</f>
        <v>6330</v>
      </c>
      <c r="Q32" s="53">
        <f>L31-P32</f>
        <v>7390</v>
      </c>
      <c r="R32" s="57">
        <f t="shared" si="5"/>
        <v>4220</v>
      </c>
    </row>
    <row r="33" spans="2:18" ht="18" customHeight="1">
      <c r="B33" s="58"/>
      <c r="C33" s="59"/>
      <c r="D33" s="52" t="s">
        <v>75</v>
      </c>
      <c r="E33" s="53">
        <f>ROUNDUP(C31*0.15,0)</f>
        <v>1583</v>
      </c>
      <c r="F33" s="53">
        <f>C31-E33</f>
        <v>8967</v>
      </c>
      <c r="G33" s="53">
        <f>ROUNDUP(C31*0.5,0)</f>
        <v>5275</v>
      </c>
      <c r="H33" s="53">
        <f>C31-G33</f>
        <v>5275</v>
      </c>
      <c r="I33" s="54">
        <f t="shared" si="4"/>
        <v>3692</v>
      </c>
      <c r="K33" s="58"/>
      <c r="L33" s="59"/>
      <c r="M33" s="52" t="s">
        <v>132</v>
      </c>
      <c r="N33" s="56">
        <f>E33</f>
        <v>1583</v>
      </c>
      <c r="O33" s="53">
        <f>L31-N33</f>
        <v>12137</v>
      </c>
      <c r="P33" s="53">
        <f>G33</f>
        <v>5275</v>
      </c>
      <c r="Q33" s="53">
        <f>L31-P33</f>
        <v>8445</v>
      </c>
      <c r="R33" s="57">
        <f t="shared" si="5"/>
        <v>3692</v>
      </c>
    </row>
    <row r="34" spans="2:18" ht="18" customHeight="1">
      <c r="B34" s="60"/>
      <c r="C34" s="61"/>
      <c r="D34" s="52" t="s">
        <v>76</v>
      </c>
      <c r="E34" s="53">
        <v>0</v>
      </c>
      <c r="F34" s="53">
        <f>C31</f>
        <v>10550</v>
      </c>
      <c r="G34" s="53">
        <f>ROUNDUP(C31*0.4,0)</f>
        <v>4220</v>
      </c>
      <c r="H34" s="53">
        <f>C31-G34</f>
        <v>6330</v>
      </c>
      <c r="I34" s="54">
        <f t="shared" si="4"/>
        <v>4220</v>
      </c>
      <c r="K34" s="60"/>
      <c r="L34" s="61"/>
      <c r="M34" s="52" t="s">
        <v>76</v>
      </c>
      <c r="N34" s="56">
        <f t="shared" ref="N34:N50" si="6">E34</f>
        <v>0</v>
      </c>
      <c r="O34" s="53">
        <f>L31</f>
        <v>13720</v>
      </c>
      <c r="P34" s="53">
        <f>G34</f>
        <v>4220</v>
      </c>
      <c r="Q34" s="53">
        <f>L31-P34</f>
        <v>9500</v>
      </c>
      <c r="R34" s="57">
        <f t="shared" si="5"/>
        <v>4220</v>
      </c>
    </row>
    <row r="35" spans="2:18" ht="18" customHeight="1">
      <c r="B35" s="50">
        <v>2</v>
      </c>
      <c r="C35" s="51">
        <f>ROUNDDOWN((((C28+((B35-1)*(C28/2)))/B35)/2),0)*2</f>
        <v>7912</v>
      </c>
      <c r="D35" s="52" t="s">
        <v>109</v>
      </c>
      <c r="E35" s="53">
        <f>ROUNDUP(C35*0.8,0)</f>
        <v>6330</v>
      </c>
      <c r="F35" s="53">
        <f>C35-E35</f>
        <v>1582</v>
      </c>
      <c r="G35" s="53">
        <f>ROUNDUP(C35*0.9,0)</f>
        <v>7121</v>
      </c>
      <c r="H35" s="53">
        <f>C35-G35</f>
        <v>791</v>
      </c>
      <c r="I35" s="54">
        <f t="shared" si="4"/>
        <v>791</v>
      </c>
      <c r="K35" s="50">
        <v>2</v>
      </c>
      <c r="L35" s="51">
        <f>ROUNDDOWN((((L28+((K35-1)*(L28/2)))/K35)/2),0)*2</f>
        <v>10290</v>
      </c>
      <c r="M35" s="52" t="s">
        <v>73</v>
      </c>
      <c r="N35" s="56">
        <f t="shared" si="6"/>
        <v>6330</v>
      </c>
      <c r="O35" s="53">
        <f>L35-N35</f>
        <v>3960</v>
      </c>
      <c r="P35" s="53">
        <f t="shared" ref="P35:P50" si="7">G35</f>
        <v>7121</v>
      </c>
      <c r="Q35" s="53">
        <f>L35-P35</f>
        <v>3169</v>
      </c>
      <c r="R35" s="57">
        <f t="shared" si="5"/>
        <v>791</v>
      </c>
    </row>
    <row r="36" spans="2:18" ht="18" customHeight="1">
      <c r="B36" s="58"/>
      <c r="C36" s="59"/>
      <c r="D36" s="52" t="s">
        <v>74</v>
      </c>
      <c r="E36" s="53">
        <f>ROUNDUP(C35*0.2,0)</f>
        <v>1583</v>
      </c>
      <c r="F36" s="53">
        <f>C35-E36</f>
        <v>6329</v>
      </c>
      <c r="G36" s="53">
        <f>ROUNDUP(C35*0.6,0)</f>
        <v>4748</v>
      </c>
      <c r="H36" s="53">
        <f>C35-G36</f>
        <v>3164</v>
      </c>
      <c r="I36" s="54">
        <f t="shared" si="4"/>
        <v>3165</v>
      </c>
      <c r="K36" s="58"/>
      <c r="L36" s="59"/>
      <c r="M36" s="52" t="s">
        <v>133</v>
      </c>
      <c r="N36" s="56">
        <f t="shared" si="6"/>
        <v>1583</v>
      </c>
      <c r="O36" s="53">
        <f>L35-N36</f>
        <v>8707</v>
      </c>
      <c r="P36" s="53">
        <f t="shared" si="7"/>
        <v>4748</v>
      </c>
      <c r="Q36" s="53">
        <f>L35-P36</f>
        <v>5542</v>
      </c>
      <c r="R36" s="57">
        <f t="shared" si="5"/>
        <v>3165</v>
      </c>
    </row>
    <row r="37" spans="2:18" ht="18" customHeight="1">
      <c r="B37" s="58"/>
      <c r="C37" s="59"/>
      <c r="D37" s="52" t="s">
        <v>132</v>
      </c>
      <c r="E37" s="53">
        <f>ROUNDUP(C35*0.15,0)</f>
        <v>1187</v>
      </c>
      <c r="F37" s="53">
        <f>C35-E37</f>
        <v>6725</v>
      </c>
      <c r="G37" s="53">
        <f>ROUNDUP(C35*0.5,0)</f>
        <v>3956</v>
      </c>
      <c r="H37" s="53">
        <f>C35-G37</f>
        <v>3956</v>
      </c>
      <c r="I37" s="54">
        <f t="shared" si="4"/>
        <v>2769</v>
      </c>
      <c r="K37" s="58"/>
      <c r="L37" s="59"/>
      <c r="M37" s="52" t="s">
        <v>134</v>
      </c>
      <c r="N37" s="56">
        <f t="shared" si="6"/>
        <v>1187</v>
      </c>
      <c r="O37" s="53">
        <f>L35-N37</f>
        <v>9103</v>
      </c>
      <c r="P37" s="53">
        <f t="shared" si="7"/>
        <v>3956</v>
      </c>
      <c r="Q37" s="53">
        <f>L35-P37</f>
        <v>6334</v>
      </c>
      <c r="R37" s="57">
        <f t="shared" si="5"/>
        <v>2769</v>
      </c>
    </row>
    <row r="38" spans="2:18" ht="18" customHeight="1">
      <c r="B38" s="60"/>
      <c r="C38" s="61"/>
      <c r="D38" s="52" t="s">
        <v>135</v>
      </c>
      <c r="E38" s="53">
        <v>0</v>
      </c>
      <c r="F38" s="53">
        <f>C35</f>
        <v>7912</v>
      </c>
      <c r="G38" s="53">
        <f>ROUNDUP(C35*0.4,0)</f>
        <v>3165</v>
      </c>
      <c r="H38" s="53">
        <f>C35-G38</f>
        <v>4747</v>
      </c>
      <c r="I38" s="54">
        <f t="shared" si="4"/>
        <v>3165</v>
      </c>
      <c r="K38" s="60"/>
      <c r="L38" s="61"/>
      <c r="M38" s="52" t="s">
        <v>76</v>
      </c>
      <c r="N38" s="56">
        <f t="shared" si="6"/>
        <v>0</v>
      </c>
      <c r="O38" s="53">
        <f>L35</f>
        <v>10290</v>
      </c>
      <c r="P38" s="53">
        <f t="shared" si="7"/>
        <v>3165</v>
      </c>
      <c r="Q38" s="53">
        <f>L35-P38</f>
        <v>7125</v>
      </c>
      <c r="R38" s="57">
        <f t="shared" si="5"/>
        <v>3165</v>
      </c>
    </row>
    <row r="39" spans="2:18" ht="18" customHeight="1">
      <c r="B39" s="66">
        <v>3</v>
      </c>
      <c r="C39" s="51">
        <f>ROUNDDOWN((((C28+((B39-1)*(C28/2)))/B39)/2),0)*2</f>
        <v>7032</v>
      </c>
      <c r="D39" s="52" t="s">
        <v>136</v>
      </c>
      <c r="E39" s="53">
        <f>ROUNDUP(C39*0.8,0)</f>
        <v>5626</v>
      </c>
      <c r="F39" s="53">
        <f>C39-E39</f>
        <v>1406</v>
      </c>
      <c r="G39" s="53">
        <f>ROUNDUP(C39*0.9,0)</f>
        <v>6329</v>
      </c>
      <c r="H39" s="53">
        <f>C39-G39</f>
        <v>703</v>
      </c>
      <c r="I39" s="54">
        <f t="shared" si="4"/>
        <v>703</v>
      </c>
      <c r="K39" s="66">
        <v>3</v>
      </c>
      <c r="L39" s="51">
        <f>ROUNDDOWN((((L28+((K39-1)*(L28/2)))/K39)/2),0)*2</f>
        <v>9146</v>
      </c>
      <c r="M39" s="52" t="s">
        <v>137</v>
      </c>
      <c r="N39" s="56">
        <f t="shared" si="6"/>
        <v>5626</v>
      </c>
      <c r="O39" s="53">
        <f>L39-N39</f>
        <v>3520</v>
      </c>
      <c r="P39" s="53">
        <f t="shared" si="7"/>
        <v>6329</v>
      </c>
      <c r="Q39" s="53">
        <f>L39-P39</f>
        <v>2817</v>
      </c>
      <c r="R39" s="57">
        <f t="shared" si="5"/>
        <v>703</v>
      </c>
    </row>
    <row r="40" spans="2:18" ht="18" customHeight="1">
      <c r="B40" s="66"/>
      <c r="C40" s="59"/>
      <c r="D40" s="52" t="s">
        <v>138</v>
      </c>
      <c r="E40" s="53">
        <f>ROUNDUP(C39*0.2,0)</f>
        <v>1407</v>
      </c>
      <c r="F40" s="53">
        <f>C39-E40</f>
        <v>5625</v>
      </c>
      <c r="G40" s="53">
        <f>ROUNDUP(C39*0.6,0)</f>
        <v>4220</v>
      </c>
      <c r="H40" s="53">
        <f>C39-G40</f>
        <v>2812</v>
      </c>
      <c r="I40" s="54">
        <f t="shared" si="4"/>
        <v>2813</v>
      </c>
      <c r="K40" s="66"/>
      <c r="L40" s="59"/>
      <c r="M40" s="52" t="s">
        <v>139</v>
      </c>
      <c r="N40" s="56">
        <f t="shared" si="6"/>
        <v>1407</v>
      </c>
      <c r="O40" s="53">
        <f>L39-N40</f>
        <v>7739</v>
      </c>
      <c r="P40" s="53">
        <f t="shared" si="7"/>
        <v>4220</v>
      </c>
      <c r="Q40" s="53">
        <f>L39-P40</f>
        <v>4926</v>
      </c>
      <c r="R40" s="57">
        <f t="shared" si="5"/>
        <v>2813</v>
      </c>
    </row>
    <row r="41" spans="2:18" ht="18" customHeight="1">
      <c r="B41" s="66"/>
      <c r="C41" s="59"/>
      <c r="D41" s="52" t="s">
        <v>140</v>
      </c>
      <c r="E41" s="53">
        <f>ROUNDUP(C39*0.15,0)</f>
        <v>1055</v>
      </c>
      <c r="F41" s="53">
        <f>C39-E41</f>
        <v>5977</v>
      </c>
      <c r="G41" s="53">
        <f>ROUNDUP(C39*0.5,0)</f>
        <v>3516</v>
      </c>
      <c r="H41" s="53">
        <f>C39-G41</f>
        <v>3516</v>
      </c>
      <c r="I41" s="54">
        <f t="shared" si="4"/>
        <v>2461</v>
      </c>
      <c r="K41" s="66"/>
      <c r="L41" s="59"/>
      <c r="M41" s="52" t="s">
        <v>141</v>
      </c>
      <c r="N41" s="56">
        <f t="shared" si="6"/>
        <v>1055</v>
      </c>
      <c r="O41" s="53">
        <f>L39-N41</f>
        <v>8091</v>
      </c>
      <c r="P41" s="53">
        <f t="shared" si="7"/>
        <v>3516</v>
      </c>
      <c r="Q41" s="53">
        <f>L39-P41</f>
        <v>5630</v>
      </c>
      <c r="R41" s="57">
        <f t="shared" si="5"/>
        <v>2461</v>
      </c>
    </row>
    <row r="42" spans="2:18" ht="18" customHeight="1">
      <c r="B42" s="66"/>
      <c r="C42" s="61"/>
      <c r="D42" s="52" t="s">
        <v>142</v>
      </c>
      <c r="E42" s="53">
        <v>0</v>
      </c>
      <c r="F42" s="53">
        <f>C39</f>
        <v>7032</v>
      </c>
      <c r="G42" s="53">
        <f>ROUNDUP(C39*0.4,0)</f>
        <v>2813</v>
      </c>
      <c r="H42" s="53">
        <f>C39-G42</f>
        <v>4219</v>
      </c>
      <c r="I42" s="54">
        <f t="shared" si="4"/>
        <v>2813</v>
      </c>
      <c r="K42" s="66"/>
      <c r="L42" s="61"/>
      <c r="M42" s="52" t="s">
        <v>143</v>
      </c>
      <c r="N42" s="56">
        <f t="shared" si="6"/>
        <v>0</v>
      </c>
      <c r="O42" s="53">
        <f>L39</f>
        <v>9146</v>
      </c>
      <c r="P42" s="53">
        <f t="shared" si="7"/>
        <v>2813</v>
      </c>
      <c r="Q42" s="53">
        <f>L39-P42</f>
        <v>6333</v>
      </c>
      <c r="R42" s="57">
        <f t="shared" si="5"/>
        <v>2813</v>
      </c>
    </row>
    <row r="43" spans="2:18" ht="18" customHeight="1">
      <c r="B43" s="66">
        <v>4</v>
      </c>
      <c r="C43" s="63">
        <f>ROUNDDOWN((((C28+((B43-1)*(C28/2)))/B43)/2),0)*2</f>
        <v>6592</v>
      </c>
      <c r="D43" s="52" t="s">
        <v>144</v>
      </c>
      <c r="E43" s="53">
        <f>ROUNDUP(C43*0.8,0)</f>
        <v>5274</v>
      </c>
      <c r="F43" s="53">
        <f>C43-E43</f>
        <v>1318</v>
      </c>
      <c r="G43" s="53">
        <f>ROUNDUP(C43*0.9,0)</f>
        <v>5933</v>
      </c>
      <c r="H43" s="53">
        <f>C43-G43</f>
        <v>659</v>
      </c>
      <c r="I43" s="54">
        <f t="shared" si="4"/>
        <v>659</v>
      </c>
      <c r="K43" s="66">
        <v>4</v>
      </c>
      <c r="L43" s="63">
        <f>ROUNDDOWN((((L28+((K43-1)*(L28/2)))/K43)/2),0)*2</f>
        <v>8574</v>
      </c>
      <c r="M43" s="52" t="s">
        <v>144</v>
      </c>
      <c r="N43" s="56">
        <f t="shared" si="6"/>
        <v>5274</v>
      </c>
      <c r="O43" s="53">
        <f>L43-N43</f>
        <v>3300</v>
      </c>
      <c r="P43" s="53">
        <f t="shared" si="7"/>
        <v>5933</v>
      </c>
      <c r="Q43" s="53">
        <f>L43-P43</f>
        <v>2641</v>
      </c>
      <c r="R43" s="57">
        <f t="shared" si="5"/>
        <v>659</v>
      </c>
    </row>
    <row r="44" spans="2:18" ht="18" customHeight="1">
      <c r="B44" s="66"/>
      <c r="C44" s="64"/>
      <c r="D44" s="52" t="s">
        <v>145</v>
      </c>
      <c r="E44" s="53">
        <f>ROUNDUP(C43*0.2,0)</f>
        <v>1319</v>
      </c>
      <c r="F44" s="53">
        <f>C43-E44</f>
        <v>5273</v>
      </c>
      <c r="G44" s="53">
        <f>ROUNDUP(C43*0.6,0)</f>
        <v>3956</v>
      </c>
      <c r="H44" s="53">
        <f>C43-G44</f>
        <v>2636</v>
      </c>
      <c r="I44" s="54">
        <f t="shared" si="4"/>
        <v>2637</v>
      </c>
      <c r="K44" s="66"/>
      <c r="L44" s="64"/>
      <c r="M44" s="52" t="s">
        <v>138</v>
      </c>
      <c r="N44" s="56">
        <f t="shared" si="6"/>
        <v>1319</v>
      </c>
      <c r="O44" s="53">
        <f>L43-N44</f>
        <v>7255</v>
      </c>
      <c r="P44" s="53">
        <f t="shared" si="7"/>
        <v>3956</v>
      </c>
      <c r="Q44" s="53">
        <v>0</v>
      </c>
      <c r="R44" s="57">
        <f t="shared" si="5"/>
        <v>7255</v>
      </c>
    </row>
    <row r="45" spans="2:18" ht="18" customHeight="1">
      <c r="B45" s="66"/>
      <c r="C45" s="64"/>
      <c r="D45" s="52" t="s">
        <v>141</v>
      </c>
      <c r="E45" s="53">
        <f>ROUNDUP(C43*0.15,0)</f>
        <v>989</v>
      </c>
      <c r="F45" s="53">
        <f>C43-E45</f>
        <v>5603</v>
      </c>
      <c r="G45" s="53">
        <f>ROUNDUP(C43*0.5,0)</f>
        <v>3296</v>
      </c>
      <c r="H45" s="53">
        <f>C43-G45</f>
        <v>3296</v>
      </c>
      <c r="I45" s="54">
        <f t="shared" si="4"/>
        <v>2307</v>
      </c>
      <c r="K45" s="66"/>
      <c r="L45" s="64"/>
      <c r="M45" s="52" t="s">
        <v>141</v>
      </c>
      <c r="N45" s="56">
        <f t="shared" si="6"/>
        <v>989</v>
      </c>
      <c r="O45" s="53">
        <f>L43-N45</f>
        <v>7585</v>
      </c>
      <c r="P45" s="53">
        <f t="shared" si="7"/>
        <v>3296</v>
      </c>
      <c r="Q45" s="53">
        <f>L43-P45</f>
        <v>5278</v>
      </c>
      <c r="R45" s="57">
        <f t="shared" si="5"/>
        <v>2307</v>
      </c>
    </row>
    <row r="46" spans="2:18" ht="18" customHeight="1">
      <c r="B46" s="66"/>
      <c r="C46" s="65"/>
      <c r="D46" s="52" t="s">
        <v>40</v>
      </c>
      <c r="E46" s="53">
        <v>0</v>
      </c>
      <c r="F46" s="53">
        <f>C43</f>
        <v>6592</v>
      </c>
      <c r="G46" s="53">
        <f>ROUNDUP(C43*0.4,0)</f>
        <v>2637</v>
      </c>
      <c r="H46" s="53">
        <f>C43-G46</f>
        <v>3955</v>
      </c>
      <c r="I46" s="54">
        <f t="shared" si="4"/>
        <v>2637</v>
      </c>
      <c r="K46" s="66"/>
      <c r="L46" s="65"/>
      <c r="M46" s="52" t="s">
        <v>118</v>
      </c>
      <c r="N46" s="56">
        <f t="shared" si="6"/>
        <v>0</v>
      </c>
      <c r="O46" s="53">
        <f>L43</f>
        <v>8574</v>
      </c>
      <c r="P46" s="53">
        <f t="shared" si="7"/>
        <v>2637</v>
      </c>
      <c r="Q46" s="53">
        <f>L43-P46</f>
        <v>5937</v>
      </c>
      <c r="R46" s="57">
        <f t="shared" si="5"/>
        <v>2637</v>
      </c>
    </row>
    <row r="47" spans="2:18" ht="18" customHeight="1">
      <c r="B47" s="66">
        <v>5</v>
      </c>
      <c r="C47" s="63">
        <f>ROUNDDOWN((((C28+((B47-1)*(C28/2)))/B47)/2),0)*2</f>
        <v>6330</v>
      </c>
      <c r="D47" s="52" t="s">
        <v>136</v>
      </c>
      <c r="E47" s="53">
        <f>ROUNDUP(C47*0.8,0)</f>
        <v>5064</v>
      </c>
      <c r="F47" s="53">
        <f>C47-E47</f>
        <v>1266</v>
      </c>
      <c r="G47" s="53">
        <f>ROUNDUP(C47*0.9,0)</f>
        <v>5697</v>
      </c>
      <c r="H47" s="53">
        <f>C47-G47</f>
        <v>633</v>
      </c>
      <c r="I47" s="54">
        <f>F47-H47</f>
        <v>633</v>
      </c>
      <c r="K47" s="66">
        <v>5</v>
      </c>
      <c r="L47" s="63">
        <f>ROUNDDOWN((((L28+((K47-1)*(L28/2)))/K47)/2),0)*2</f>
        <v>8232</v>
      </c>
      <c r="M47" s="52" t="s">
        <v>73</v>
      </c>
      <c r="N47" s="56">
        <f t="shared" si="6"/>
        <v>5064</v>
      </c>
      <c r="O47" s="53">
        <f>L47-N47</f>
        <v>3168</v>
      </c>
      <c r="P47" s="53">
        <f t="shared" si="7"/>
        <v>5697</v>
      </c>
      <c r="Q47" s="53">
        <f>L47-P47</f>
        <v>2535</v>
      </c>
      <c r="R47" s="57">
        <f t="shared" si="5"/>
        <v>633</v>
      </c>
    </row>
    <row r="48" spans="2:18" ht="18" customHeight="1">
      <c r="B48" s="66"/>
      <c r="C48" s="64"/>
      <c r="D48" s="52" t="s">
        <v>139</v>
      </c>
      <c r="E48" s="53">
        <f>ROUNDUP(C47*0.2,0)</f>
        <v>1266</v>
      </c>
      <c r="F48" s="53">
        <f>C47-E48</f>
        <v>5064</v>
      </c>
      <c r="G48" s="53">
        <f>ROUNDUP(C47*0.6,0)</f>
        <v>3798</v>
      </c>
      <c r="H48" s="53">
        <f>C47-G48</f>
        <v>2532</v>
      </c>
      <c r="I48" s="54">
        <f t="shared" si="4"/>
        <v>2532</v>
      </c>
      <c r="K48" s="66"/>
      <c r="L48" s="64"/>
      <c r="M48" s="52" t="s">
        <v>139</v>
      </c>
      <c r="N48" s="56">
        <f t="shared" si="6"/>
        <v>1266</v>
      </c>
      <c r="O48" s="53">
        <f>L47-N48</f>
        <v>6966</v>
      </c>
      <c r="P48" s="53">
        <f t="shared" si="7"/>
        <v>3798</v>
      </c>
      <c r="Q48" s="53">
        <f>L47-P48</f>
        <v>4434</v>
      </c>
      <c r="R48" s="57">
        <f t="shared" si="5"/>
        <v>2532</v>
      </c>
    </row>
    <row r="49" spans="2:18" ht="18" customHeight="1">
      <c r="B49" s="66"/>
      <c r="C49" s="64"/>
      <c r="D49" s="52" t="s">
        <v>141</v>
      </c>
      <c r="E49" s="53">
        <f>ROUNDUP(C47*0.15,0)</f>
        <v>950</v>
      </c>
      <c r="F49" s="53">
        <f>C47-E49</f>
        <v>5380</v>
      </c>
      <c r="G49" s="53">
        <f>ROUNDUP(C47*0.5,0)</f>
        <v>3165</v>
      </c>
      <c r="H49" s="53">
        <f>C47-G49</f>
        <v>3165</v>
      </c>
      <c r="I49" s="54">
        <f t="shared" si="4"/>
        <v>2215</v>
      </c>
      <c r="K49" s="66"/>
      <c r="L49" s="64"/>
      <c r="M49" s="52" t="s">
        <v>134</v>
      </c>
      <c r="N49" s="56">
        <f t="shared" si="6"/>
        <v>950</v>
      </c>
      <c r="O49" s="53">
        <f>L47-N49</f>
        <v>7282</v>
      </c>
      <c r="P49" s="53">
        <f t="shared" si="7"/>
        <v>3165</v>
      </c>
      <c r="Q49" s="53">
        <f>L47-P49</f>
        <v>5067</v>
      </c>
      <c r="R49" s="57">
        <f t="shared" si="5"/>
        <v>2215</v>
      </c>
    </row>
    <row r="50" spans="2:18" ht="18" customHeight="1">
      <c r="B50" s="66"/>
      <c r="C50" s="65"/>
      <c r="D50" s="52" t="s">
        <v>146</v>
      </c>
      <c r="E50" s="53">
        <v>0</v>
      </c>
      <c r="F50" s="53">
        <f>C47</f>
        <v>6330</v>
      </c>
      <c r="G50" s="53">
        <f>ROUNDUP(C47*0.4,0)</f>
        <v>2532</v>
      </c>
      <c r="H50" s="53">
        <f>C47-G50</f>
        <v>3798</v>
      </c>
      <c r="I50" s="54">
        <f t="shared" si="4"/>
        <v>2532</v>
      </c>
      <c r="K50" s="66"/>
      <c r="L50" s="65"/>
      <c r="M50" s="52" t="s">
        <v>143</v>
      </c>
      <c r="N50" s="56">
        <f t="shared" si="6"/>
        <v>0</v>
      </c>
      <c r="O50" s="53">
        <f>L47</f>
        <v>8232</v>
      </c>
      <c r="P50" s="53">
        <f t="shared" si="7"/>
        <v>2532</v>
      </c>
      <c r="Q50" s="53">
        <f>L47-P50</f>
        <v>5700</v>
      </c>
      <c r="R50" s="57">
        <f t="shared" si="5"/>
        <v>2532</v>
      </c>
    </row>
    <row r="51" spans="2:18" ht="18" customHeight="1">
      <c r="G51" s="44"/>
      <c r="H51" s="44"/>
      <c r="I51" s="45"/>
      <c r="J51" s="44"/>
    </row>
    <row r="52" spans="2:18" ht="18" customHeight="1">
      <c r="B52" s="46" t="s">
        <v>147</v>
      </c>
      <c r="C52" s="47">
        <v>10550</v>
      </c>
      <c r="D52" s="41" t="s">
        <v>148</v>
      </c>
      <c r="E52" s="42" t="s">
        <v>149</v>
      </c>
      <c r="F52" s="42"/>
      <c r="G52" s="42"/>
      <c r="H52" s="42"/>
      <c r="I52" s="42"/>
      <c r="J52" s="44"/>
    </row>
    <row r="53" spans="2:18" ht="18" customHeight="1">
      <c r="B53" s="11" t="s">
        <v>150</v>
      </c>
      <c r="C53" s="12" t="s">
        <v>151</v>
      </c>
      <c r="D53" s="41"/>
      <c r="E53" s="14" t="s">
        <v>152</v>
      </c>
      <c r="F53" s="14"/>
      <c r="G53" s="14" t="s">
        <v>153</v>
      </c>
      <c r="H53" s="14"/>
      <c r="I53" s="16" t="s">
        <v>154</v>
      </c>
      <c r="J53" s="44"/>
    </row>
    <row r="54" spans="2:18" ht="18" customHeight="1">
      <c r="B54" s="17"/>
      <c r="C54" s="18"/>
      <c r="D54" s="41"/>
      <c r="E54" s="20" t="s">
        <v>155</v>
      </c>
      <c r="F54" s="20" t="s">
        <v>156</v>
      </c>
      <c r="G54" s="20" t="s">
        <v>157</v>
      </c>
      <c r="H54" s="20" t="s">
        <v>158</v>
      </c>
      <c r="I54" s="20" t="s">
        <v>159</v>
      </c>
      <c r="J54" s="44"/>
    </row>
    <row r="55" spans="2:18" ht="18" customHeight="1">
      <c r="B55" s="50">
        <v>1</v>
      </c>
      <c r="C55" s="51">
        <f>ROUNDDOWN((((C52+((B55-1)*(C52/2)))/B55)/2),0)*2</f>
        <v>10550</v>
      </c>
      <c r="D55" s="52" t="s">
        <v>137</v>
      </c>
      <c r="E55" s="53">
        <f>ROUNDUP(C55*0.9,0)</f>
        <v>9495</v>
      </c>
      <c r="F55" s="53">
        <f>C55-E55</f>
        <v>1055</v>
      </c>
      <c r="G55" s="53">
        <f>ROUNDUP(C55*0.9,0)</f>
        <v>9495</v>
      </c>
      <c r="H55" s="53">
        <f>C55-G55</f>
        <v>1055</v>
      </c>
      <c r="I55" s="54">
        <f t="shared" ref="I55:I66" si="8">F55-H55</f>
        <v>0</v>
      </c>
    </row>
    <row r="56" spans="2:18" ht="18" customHeight="1">
      <c r="B56" s="58"/>
      <c r="C56" s="59"/>
      <c r="D56" s="52" t="s">
        <v>160</v>
      </c>
      <c r="E56" s="53">
        <f>ROUNDUP(C55*0.6,0)</f>
        <v>6330</v>
      </c>
      <c r="F56" s="53">
        <f>C55-E56</f>
        <v>4220</v>
      </c>
      <c r="G56" s="53">
        <f>ROUNDUP(C55*0.6,0)</f>
        <v>6330</v>
      </c>
      <c r="H56" s="53">
        <f>C55-G56</f>
        <v>4220</v>
      </c>
      <c r="I56" s="54">
        <f t="shared" si="8"/>
        <v>0</v>
      </c>
    </row>
    <row r="57" spans="2:18" ht="18" customHeight="1">
      <c r="B57" s="58"/>
      <c r="C57" s="59"/>
      <c r="D57" s="52" t="s">
        <v>141</v>
      </c>
      <c r="E57" s="53">
        <f>ROUNDUP(C55*0.15,0)</f>
        <v>1583</v>
      </c>
      <c r="F57" s="53">
        <f>C55-E57</f>
        <v>8967</v>
      </c>
      <c r="G57" s="53">
        <f>ROUNDUP(C55*0.5,0)</f>
        <v>5275</v>
      </c>
      <c r="H57" s="53">
        <f>C55-G57</f>
        <v>5275</v>
      </c>
      <c r="I57" s="54">
        <f t="shared" si="8"/>
        <v>3692</v>
      </c>
    </row>
    <row r="58" spans="2:18" ht="18" customHeight="1">
      <c r="B58" s="60"/>
      <c r="C58" s="61"/>
      <c r="D58" s="52" t="s">
        <v>161</v>
      </c>
      <c r="E58" s="62">
        <v>0</v>
      </c>
      <c r="F58" s="53">
        <f>C55</f>
        <v>10550</v>
      </c>
      <c r="G58" s="53">
        <f>ROUNDUP(C55*0.4,0)</f>
        <v>4220</v>
      </c>
      <c r="H58" s="53">
        <f>C55-G58</f>
        <v>6330</v>
      </c>
      <c r="I58" s="54">
        <f t="shared" si="8"/>
        <v>4220</v>
      </c>
    </row>
    <row r="59" spans="2:18" ht="18" customHeight="1">
      <c r="B59" s="50">
        <v>2</v>
      </c>
      <c r="C59" s="51">
        <f>ROUNDDOWN((((C52+((B59-1)*(C52/2)))/B59)/2),0)*2</f>
        <v>7912</v>
      </c>
      <c r="D59" s="52" t="s">
        <v>103</v>
      </c>
      <c r="E59" s="53">
        <f>ROUNDUP(C59*0.9,0)</f>
        <v>7121</v>
      </c>
      <c r="F59" s="53">
        <f>C59-E59</f>
        <v>791</v>
      </c>
      <c r="G59" s="53">
        <f>ROUNDUP(C59*0.9,0)</f>
        <v>7121</v>
      </c>
      <c r="H59" s="53">
        <f>C59-G59</f>
        <v>791</v>
      </c>
      <c r="I59" s="54">
        <f t="shared" si="8"/>
        <v>0</v>
      </c>
    </row>
    <row r="60" spans="2:18" ht="18" customHeight="1">
      <c r="B60" s="58"/>
      <c r="C60" s="59"/>
      <c r="D60" s="52" t="s">
        <v>162</v>
      </c>
      <c r="E60" s="53">
        <f>ROUNDUP(C59*0.6,0)</f>
        <v>4748</v>
      </c>
      <c r="F60" s="53">
        <f>C59-E60</f>
        <v>3164</v>
      </c>
      <c r="G60" s="53">
        <f>ROUNDUP(C59*0.6,0)</f>
        <v>4748</v>
      </c>
      <c r="H60" s="53">
        <f>C59-G60</f>
        <v>3164</v>
      </c>
      <c r="I60" s="54">
        <f t="shared" si="8"/>
        <v>0</v>
      </c>
    </row>
    <row r="61" spans="2:18" ht="18" customHeight="1">
      <c r="B61" s="58"/>
      <c r="C61" s="59"/>
      <c r="D61" s="52" t="s">
        <v>141</v>
      </c>
      <c r="E61" s="53">
        <f>ROUNDUP(C59*0.15,0)</f>
        <v>1187</v>
      </c>
      <c r="F61" s="53">
        <f>C59-E61</f>
        <v>6725</v>
      </c>
      <c r="G61" s="53">
        <f>ROUNDUP(C59*0.5,0)</f>
        <v>3956</v>
      </c>
      <c r="H61" s="53">
        <f>C59-G61</f>
        <v>3956</v>
      </c>
      <c r="I61" s="54">
        <f t="shared" si="8"/>
        <v>2769</v>
      </c>
    </row>
    <row r="62" spans="2:18" ht="18" customHeight="1">
      <c r="B62" s="60"/>
      <c r="C62" s="61"/>
      <c r="D62" s="52" t="s">
        <v>142</v>
      </c>
      <c r="E62" s="62">
        <v>0</v>
      </c>
      <c r="F62" s="53">
        <f>C59</f>
        <v>7912</v>
      </c>
      <c r="G62" s="53">
        <f>ROUNDUP(C59*0.4,0)</f>
        <v>3165</v>
      </c>
      <c r="H62" s="53">
        <f>C59-G62</f>
        <v>4747</v>
      </c>
      <c r="I62" s="54">
        <f t="shared" si="8"/>
        <v>3165</v>
      </c>
    </row>
    <row r="63" spans="2:18" ht="18" customHeight="1">
      <c r="B63" s="66">
        <v>3</v>
      </c>
      <c r="C63" s="51">
        <f>ROUNDDOWN((((C52+((B63-1)*(C52/2)))/B63)/2),0)*2</f>
        <v>7032</v>
      </c>
      <c r="D63" s="52" t="s">
        <v>163</v>
      </c>
      <c r="E63" s="53">
        <f>ROUNDUP(C63*0.9,0)</f>
        <v>6329</v>
      </c>
      <c r="F63" s="53">
        <f>C63-E63</f>
        <v>703</v>
      </c>
      <c r="G63" s="53">
        <f>ROUNDUP(C63*0.9,0)</f>
        <v>6329</v>
      </c>
      <c r="H63" s="53">
        <f>C63-G63</f>
        <v>703</v>
      </c>
      <c r="I63" s="54">
        <f t="shared" si="8"/>
        <v>0</v>
      </c>
    </row>
    <row r="64" spans="2:18" ht="18" customHeight="1">
      <c r="B64" s="66"/>
      <c r="C64" s="59"/>
      <c r="D64" s="52" t="s">
        <v>164</v>
      </c>
      <c r="E64" s="53">
        <f>ROUNDUP(C63*0.6,0)</f>
        <v>4220</v>
      </c>
      <c r="F64" s="53">
        <f>C63-E64</f>
        <v>2812</v>
      </c>
      <c r="G64" s="53">
        <f>ROUNDUP(C63*0.6,0)</f>
        <v>4220</v>
      </c>
      <c r="H64" s="53">
        <f>C63-G64</f>
        <v>2812</v>
      </c>
      <c r="I64" s="54">
        <f t="shared" si="8"/>
        <v>0</v>
      </c>
    </row>
    <row r="65" spans="2:9" ht="18" customHeight="1">
      <c r="B65" s="66"/>
      <c r="C65" s="59"/>
      <c r="D65" s="52" t="s">
        <v>165</v>
      </c>
      <c r="E65" s="53">
        <f>ROUNDUP(C63*0.15,0)</f>
        <v>1055</v>
      </c>
      <c r="F65" s="53">
        <f>C63-E65</f>
        <v>5977</v>
      </c>
      <c r="G65" s="53">
        <f>ROUNDUP(C63*0.5,0)</f>
        <v>3516</v>
      </c>
      <c r="H65" s="53">
        <f>C63-G65</f>
        <v>3516</v>
      </c>
      <c r="I65" s="54">
        <f t="shared" si="8"/>
        <v>2461</v>
      </c>
    </row>
    <row r="66" spans="2:9" ht="18" customHeight="1">
      <c r="B66" s="66"/>
      <c r="C66" s="61"/>
      <c r="D66" s="52" t="s">
        <v>161</v>
      </c>
      <c r="E66" s="62">
        <v>0</v>
      </c>
      <c r="F66" s="53">
        <f>C63</f>
        <v>7032</v>
      </c>
      <c r="G66" s="53">
        <f>ROUNDUP(C63*0.4,0)</f>
        <v>2813</v>
      </c>
      <c r="H66" s="53">
        <f>C63-G66</f>
        <v>4219</v>
      </c>
      <c r="I66" s="54">
        <f t="shared" si="8"/>
        <v>2813</v>
      </c>
    </row>
    <row r="67" spans="2:9" ht="18" customHeight="1">
      <c r="E67" s="49"/>
      <c r="F67" s="49"/>
      <c r="G67" s="49"/>
      <c r="H67" s="49"/>
    </row>
  </sheetData>
  <mergeCells count="76">
    <mergeCell ref="B55:B58"/>
    <mergeCell ref="C55:C58"/>
    <mergeCell ref="B59:B62"/>
    <mergeCell ref="C59:C62"/>
    <mergeCell ref="B63:B66"/>
    <mergeCell ref="C63:C66"/>
    <mergeCell ref="D52:D54"/>
    <mergeCell ref="E52:I52"/>
    <mergeCell ref="B53:B54"/>
    <mergeCell ref="C53:C54"/>
    <mergeCell ref="E53:F53"/>
    <mergeCell ref="G53:H53"/>
    <mergeCell ref="B43:B46"/>
    <mergeCell ref="C43:C46"/>
    <mergeCell ref="K43:K46"/>
    <mergeCell ref="L43:L46"/>
    <mergeCell ref="B47:B50"/>
    <mergeCell ref="C47:C50"/>
    <mergeCell ref="K47:K50"/>
    <mergeCell ref="L47:L50"/>
    <mergeCell ref="B35:B38"/>
    <mergeCell ref="C35:C38"/>
    <mergeCell ref="K35:K38"/>
    <mergeCell ref="L35:L38"/>
    <mergeCell ref="B39:B42"/>
    <mergeCell ref="C39:C42"/>
    <mergeCell ref="K39:K42"/>
    <mergeCell ref="L39:L42"/>
    <mergeCell ref="N29:O29"/>
    <mergeCell ref="P29:Q29"/>
    <mergeCell ref="B31:B34"/>
    <mergeCell ref="C31:C34"/>
    <mergeCell ref="K31:K34"/>
    <mergeCell ref="L31:L34"/>
    <mergeCell ref="D28:D30"/>
    <mergeCell ref="E28:I28"/>
    <mergeCell ref="M28:M30"/>
    <mergeCell ref="N28:R28"/>
    <mergeCell ref="B29:B30"/>
    <mergeCell ref="C29:C30"/>
    <mergeCell ref="E29:F29"/>
    <mergeCell ref="G29:H29"/>
    <mergeCell ref="K29:K30"/>
    <mergeCell ref="L29:L30"/>
    <mergeCell ref="B19:B22"/>
    <mergeCell ref="C19:C22"/>
    <mergeCell ref="K19:K22"/>
    <mergeCell ref="L19:L22"/>
    <mergeCell ref="B23:B26"/>
    <mergeCell ref="C23:C26"/>
    <mergeCell ref="K23:K26"/>
    <mergeCell ref="L23:L26"/>
    <mergeCell ref="B11:B14"/>
    <mergeCell ref="C11:C14"/>
    <mergeCell ref="K11:K14"/>
    <mergeCell ref="L11:L14"/>
    <mergeCell ref="B15:B18"/>
    <mergeCell ref="C15:C18"/>
    <mergeCell ref="K15:K18"/>
    <mergeCell ref="L15:L18"/>
    <mergeCell ref="N5:O5"/>
    <mergeCell ref="P5:Q5"/>
    <mergeCell ref="B7:B10"/>
    <mergeCell ref="C7:C10"/>
    <mergeCell ref="K7:K10"/>
    <mergeCell ref="L7:L10"/>
    <mergeCell ref="D4:D6"/>
    <mergeCell ref="E4:I4"/>
    <mergeCell ref="M4:M6"/>
    <mergeCell ref="N4:R4"/>
    <mergeCell ref="B5:B6"/>
    <mergeCell ref="C5:C6"/>
    <mergeCell ref="E5:F5"/>
    <mergeCell ref="G5:H5"/>
    <mergeCell ref="K5:K6"/>
    <mergeCell ref="L5:L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A10" workbookViewId="0">
      <selection activeCell="G22" sqref="G22"/>
    </sheetView>
  </sheetViews>
  <sheetFormatPr defaultColWidth="9" defaultRowHeight="12"/>
  <cols>
    <col min="1" max="1" width="3.25" style="2" customWidth="1"/>
    <col min="2" max="2" width="8.625" style="2" customWidth="1"/>
    <col min="3" max="3" width="9.625" style="2" customWidth="1"/>
    <col min="4" max="4" width="6.625" style="3" customWidth="1"/>
    <col min="5" max="8" width="9.625" style="2" customWidth="1"/>
    <col min="9" max="9" width="18.75" style="2" customWidth="1"/>
    <col min="10" max="11" width="9" style="2"/>
    <col min="12" max="12" width="9.625" style="2" bestFit="1" customWidth="1"/>
    <col min="13" max="17" width="9" style="2"/>
    <col min="18" max="18" width="15.875" style="2" bestFit="1" customWidth="1"/>
    <col min="19" max="16384" width="9" style="2"/>
  </cols>
  <sheetData>
    <row r="1" spans="1:18" ht="18" customHeight="1">
      <c r="A1" s="1" t="s">
        <v>166</v>
      </c>
      <c r="I1" s="4" t="s">
        <v>167</v>
      </c>
      <c r="R1" s="4" t="s">
        <v>167</v>
      </c>
    </row>
    <row r="3" spans="1:18" ht="18" customHeight="1">
      <c r="B3" s="5" t="s">
        <v>119</v>
      </c>
      <c r="C3" s="6">
        <v>10550</v>
      </c>
      <c r="D3" s="7" t="s">
        <v>168</v>
      </c>
      <c r="E3" s="8" t="s">
        <v>169</v>
      </c>
      <c r="F3" s="9"/>
      <c r="G3" s="9"/>
      <c r="H3" s="9"/>
      <c r="I3" s="10"/>
      <c r="K3" s="5" t="s">
        <v>119</v>
      </c>
      <c r="L3" s="6">
        <v>13720</v>
      </c>
      <c r="M3" s="7" t="s">
        <v>168</v>
      </c>
      <c r="N3" s="8" t="s">
        <v>170</v>
      </c>
      <c r="O3" s="9"/>
      <c r="P3" s="9"/>
      <c r="Q3" s="9"/>
      <c r="R3" s="10"/>
    </row>
    <row r="4" spans="1:18" ht="18" customHeight="1">
      <c r="B4" s="11" t="s">
        <v>171</v>
      </c>
      <c r="C4" s="12" t="s">
        <v>125</v>
      </c>
      <c r="D4" s="13"/>
      <c r="E4" s="14" t="s">
        <v>126</v>
      </c>
      <c r="F4" s="14"/>
      <c r="G4" s="14" t="s">
        <v>86</v>
      </c>
      <c r="H4" s="15"/>
      <c r="I4" s="16" t="s">
        <v>130</v>
      </c>
      <c r="K4" s="11" t="s">
        <v>171</v>
      </c>
      <c r="L4" s="12" t="s">
        <v>125</v>
      </c>
      <c r="M4" s="13"/>
      <c r="N4" s="14" t="s">
        <v>126</v>
      </c>
      <c r="O4" s="14"/>
      <c r="P4" s="14" t="s">
        <v>86</v>
      </c>
      <c r="Q4" s="15"/>
      <c r="R4" s="16" t="s">
        <v>172</v>
      </c>
    </row>
    <row r="5" spans="1:18" ht="18" customHeight="1">
      <c r="B5" s="17"/>
      <c r="C5" s="18"/>
      <c r="D5" s="19"/>
      <c r="E5" s="20" t="s">
        <v>98</v>
      </c>
      <c r="F5" s="20" t="s">
        <v>131</v>
      </c>
      <c r="G5" s="20" t="s">
        <v>17</v>
      </c>
      <c r="H5" s="21" t="s">
        <v>131</v>
      </c>
      <c r="I5" s="20" t="s">
        <v>101</v>
      </c>
      <c r="K5" s="17"/>
      <c r="L5" s="18"/>
      <c r="M5" s="19"/>
      <c r="N5" s="20" t="s">
        <v>98</v>
      </c>
      <c r="O5" s="20" t="s">
        <v>131</v>
      </c>
      <c r="P5" s="20" t="s">
        <v>98</v>
      </c>
      <c r="Q5" s="21" t="s">
        <v>131</v>
      </c>
      <c r="R5" s="20" t="s">
        <v>101</v>
      </c>
    </row>
    <row r="6" spans="1:18" ht="18" customHeight="1">
      <c r="B6" s="50">
        <v>1</v>
      </c>
      <c r="C6" s="51">
        <f>ROUNDDOWN((((C3+((B6-1)*(C3/2)))/B6)/2),0)*2</f>
        <v>10550</v>
      </c>
      <c r="D6" s="52" t="s">
        <v>73</v>
      </c>
      <c r="E6" s="53">
        <f>ROUNDUP(C6*0.85,0)</f>
        <v>8968</v>
      </c>
      <c r="F6" s="53">
        <f>C6-E6</f>
        <v>1582</v>
      </c>
      <c r="G6" s="53">
        <f>ROUNDUP(C6*0.9,0)</f>
        <v>9495</v>
      </c>
      <c r="H6" s="53">
        <f>C6-G6</f>
        <v>1055</v>
      </c>
      <c r="I6" s="57">
        <f>F6-H6</f>
        <v>527</v>
      </c>
      <c r="J6" s="55"/>
      <c r="K6" s="50">
        <v>1</v>
      </c>
      <c r="L6" s="51">
        <f>ROUNDDOWN((((L3+((K6-1)*(L3/2)))/K6)/2),0)*2</f>
        <v>13720</v>
      </c>
      <c r="M6" s="52" t="s">
        <v>73</v>
      </c>
      <c r="N6" s="53">
        <f>E6</f>
        <v>8968</v>
      </c>
      <c r="O6" s="53">
        <f>L6-N6</f>
        <v>4752</v>
      </c>
      <c r="P6" s="53">
        <f>G6</f>
        <v>9495</v>
      </c>
      <c r="Q6" s="53">
        <f>L6-P6</f>
        <v>4225</v>
      </c>
      <c r="R6" s="57">
        <f>O6-Q6</f>
        <v>527</v>
      </c>
    </row>
    <row r="7" spans="1:18" ht="18" customHeight="1">
      <c r="B7" s="58"/>
      <c r="C7" s="59"/>
      <c r="D7" s="52" t="s">
        <v>74</v>
      </c>
      <c r="E7" s="53">
        <f>ROUNDUP(C6*0.6,0)</f>
        <v>6330</v>
      </c>
      <c r="F7" s="53">
        <f>C6-E7</f>
        <v>4220</v>
      </c>
      <c r="G7" s="53">
        <f>ROUNDUP(C6*0.8,0)</f>
        <v>8440</v>
      </c>
      <c r="H7" s="53">
        <f>C6-G7</f>
        <v>2110</v>
      </c>
      <c r="I7" s="57">
        <f t="shared" ref="I7:I25" si="0">F7-H7</f>
        <v>2110</v>
      </c>
      <c r="J7" s="55"/>
      <c r="K7" s="58"/>
      <c r="L7" s="59"/>
      <c r="M7" s="52" t="s">
        <v>74</v>
      </c>
      <c r="N7" s="53">
        <f t="shared" ref="N7:N25" si="1">E7</f>
        <v>6330</v>
      </c>
      <c r="O7" s="53">
        <f>L6-N7</f>
        <v>7390</v>
      </c>
      <c r="P7" s="53">
        <f>G7</f>
        <v>8440</v>
      </c>
      <c r="Q7" s="53">
        <f>L6-P7</f>
        <v>5280</v>
      </c>
      <c r="R7" s="57">
        <f t="shared" ref="R7" si="2">O7-Q7</f>
        <v>2110</v>
      </c>
    </row>
    <row r="8" spans="1:18" ht="18" customHeight="1">
      <c r="B8" s="58"/>
      <c r="C8" s="59"/>
      <c r="D8" s="52" t="s">
        <v>75</v>
      </c>
      <c r="E8" s="53">
        <f>ROUNDUP(C6*0.15,0)</f>
        <v>1583</v>
      </c>
      <c r="F8" s="53">
        <f>C6-E8</f>
        <v>8967</v>
      </c>
      <c r="G8" s="53">
        <f>ROUNDUP(C6*0.7,0)</f>
        <v>7385</v>
      </c>
      <c r="H8" s="53">
        <f>C6-G8</f>
        <v>3165</v>
      </c>
      <c r="I8" s="57">
        <f>F8-H8</f>
        <v>5802</v>
      </c>
      <c r="J8" s="55"/>
      <c r="K8" s="58"/>
      <c r="L8" s="59"/>
      <c r="M8" s="52" t="s">
        <v>75</v>
      </c>
      <c r="N8" s="53">
        <f t="shared" si="1"/>
        <v>1583</v>
      </c>
      <c r="O8" s="53">
        <f>L6-N8</f>
        <v>12137</v>
      </c>
      <c r="P8" s="53">
        <f t="shared" ref="P8:P25" si="3">G8</f>
        <v>7385</v>
      </c>
      <c r="Q8" s="53">
        <f>L6-P8</f>
        <v>6335</v>
      </c>
      <c r="R8" s="57">
        <f>O8-Q8</f>
        <v>5802</v>
      </c>
    </row>
    <row r="9" spans="1:18" ht="18" customHeight="1">
      <c r="B9" s="60"/>
      <c r="C9" s="61"/>
      <c r="D9" s="52" t="s">
        <v>76</v>
      </c>
      <c r="E9" s="62">
        <v>0</v>
      </c>
      <c r="F9" s="53">
        <f>C6</f>
        <v>10550</v>
      </c>
      <c r="G9" s="53">
        <f>ROUNDUP(C6*0.6,0)</f>
        <v>6330</v>
      </c>
      <c r="H9" s="53">
        <f>C6-G9</f>
        <v>4220</v>
      </c>
      <c r="I9" s="57">
        <f t="shared" si="0"/>
        <v>6330</v>
      </c>
      <c r="J9" s="55"/>
      <c r="K9" s="60"/>
      <c r="L9" s="61"/>
      <c r="M9" s="52" t="s">
        <v>76</v>
      </c>
      <c r="N9" s="53">
        <f t="shared" si="1"/>
        <v>0</v>
      </c>
      <c r="O9" s="53">
        <f>L6</f>
        <v>13720</v>
      </c>
      <c r="P9" s="53">
        <f t="shared" si="3"/>
        <v>6330</v>
      </c>
      <c r="Q9" s="53">
        <f>L6-P9</f>
        <v>7390</v>
      </c>
      <c r="R9" s="57">
        <f t="shared" ref="R9" si="4">O9-Q9</f>
        <v>6330</v>
      </c>
    </row>
    <row r="10" spans="1:18" ht="18" customHeight="1">
      <c r="B10" s="50">
        <v>2</v>
      </c>
      <c r="C10" s="51">
        <f>ROUNDDOWN((((C3+((B10-1)*(C3/2)))/B10)/2),0)*2</f>
        <v>7912</v>
      </c>
      <c r="D10" s="52" t="s">
        <v>73</v>
      </c>
      <c r="E10" s="53">
        <f>ROUNDUP(C10*0.85,0)</f>
        <v>6726</v>
      </c>
      <c r="F10" s="53">
        <f>C10-E10</f>
        <v>1186</v>
      </c>
      <c r="G10" s="53">
        <f>ROUNDUP(C10*0.9,0)</f>
        <v>7121</v>
      </c>
      <c r="H10" s="53">
        <f>C10-G10</f>
        <v>791</v>
      </c>
      <c r="I10" s="57">
        <f>F10-H10</f>
        <v>395</v>
      </c>
      <c r="J10" s="55"/>
      <c r="K10" s="50">
        <v>2</v>
      </c>
      <c r="L10" s="51">
        <f>ROUNDDOWN((((L3+((K10-1)*(L3/2)))/K10)/2),0)*2</f>
        <v>10290</v>
      </c>
      <c r="M10" s="52" t="s">
        <v>73</v>
      </c>
      <c r="N10" s="53">
        <f t="shared" si="1"/>
        <v>6726</v>
      </c>
      <c r="O10" s="53">
        <f>L10-N10</f>
        <v>3564</v>
      </c>
      <c r="P10" s="53">
        <f t="shared" si="3"/>
        <v>7121</v>
      </c>
      <c r="Q10" s="53">
        <f>L10-P10</f>
        <v>3169</v>
      </c>
      <c r="R10" s="57">
        <f>O10-Q10</f>
        <v>395</v>
      </c>
    </row>
    <row r="11" spans="1:18" ht="18" customHeight="1">
      <c r="B11" s="58"/>
      <c r="C11" s="59"/>
      <c r="D11" s="52" t="s">
        <v>74</v>
      </c>
      <c r="E11" s="53">
        <f>ROUNDUP(C10*0.6,0)</f>
        <v>4748</v>
      </c>
      <c r="F11" s="53">
        <f>C10-E11</f>
        <v>3164</v>
      </c>
      <c r="G11" s="53">
        <f>ROUNDUP(C10*0.8,0)</f>
        <v>6330</v>
      </c>
      <c r="H11" s="53">
        <f>C10-G11</f>
        <v>1582</v>
      </c>
      <c r="I11" s="57">
        <f t="shared" si="0"/>
        <v>1582</v>
      </c>
      <c r="J11" s="55"/>
      <c r="K11" s="58"/>
      <c r="L11" s="59"/>
      <c r="M11" s="52" t="s">
        <v>74</v>
      </c>
      <c r="N11" s="53">
        <f t="shared" si="1"/>
        <v>4748</v>
      </c>
      <c r="O11" s="53">
        <f>L10-N11</f>
        <v>5542</v>
      </c>
      <c r="P11" s="53">
        <f t="shared" si="3"/>
        <v>6330</v>
      </c>
      <c r="Q11" s="53">
        <f>L10-P11</f>
        <v>3960</v>
      </c>
      <c r="R11" s="57">
        <f t="shared" ref="R11" si="5">O11-Q11</f>
        <v>1582</v>
      </c>
    </row>
    <row r="12" spans="1:18" ht="18" customHeight="1">
      <c r="B12" s="58"/>
      <c r="C12" s="59"/>
      <c r="D12" s="52" t="s">
        <v>75</v>
      </c>
      <c r="E12" s="53">
        <f>ROUNDUP(C10*0.15,0)</f>
        <v>1187</v>
      </c>
      <c r="F12" s="53">
        <f>C10-E12</f>
        <v>6725</v>
      </c>
      <c r="G12" s="53">
        <f>ROUNDUP(C10*0.7,0)</f>
        <v>5539</v>
      </c>
      <c r="H12" s="53">
        <f>C10-G12</f>
        <v>2373</v>
      </c>
      <c r="I12" s="57">
        <f>F12-H12</f>
        <v>4352</v>
      </c>
      <c r="J12" s="55"/>
      <c r="K12" s="58"/>
      <c r="L12" s="59"/>
      <c r="M12" s="52" t="s">
        <v>75</v>
      </c>
      <c r="N12" s="53">
        <f t="shared" si="1"/>
        <v>1187</v>
      </c>
      <c r="O12" s="53">
        <f>L10-N12</f>
        <v>9103</v>
      </c>
      <c r="P12" s="53">
        <f t="shared" si="3"/>
        <v>5539</v>
      </c>
      <c r="Q12" s="53">
        <f>L10-P12</f>
        <v>4751</v>
      </c>
      <c r="R12" s="57">
        <f>O12-Q12</f>
        <v>4352</v>
      </c>
    </row>
    <row r="13" spans="1:18" ht="18" customHeight="1">
      <c r="B13" s="60"/>
      <c r="C13" s="61"/>
      <c r="D13" s="52" t="s">
        <v>76</v>
      </c>
      <c r="E13" s="62">
        <v>0</v>
      </c>
      <c r="F13" s="53">
        <f>C10</f>
        <v>7912</v>
      </c>
      <c r="G13" s="53">
        <f>ROUNDUP(C10*0.6,0)</f>
        <v>4748</v>
      </c>
      <c r="H13" s="53">
        <f>C10-G13</f>
        <v>3164</v>
      </c>
      <c r="I13" s="57">
        <f t="shared" si="0"/>
        <v>4748</v>
      </c>
      <c r="J13" s="55"/>
      <c r="K13" s="60"/>
      <c r="L13" s="61"/>
      <c r="M13" s="52" t="s">
        <v>40</v>
      </c>
      <c r="N13" s="53">
        <f t="shared" si="1"/>
        <v>0</v>
      </c>
      <c r="O13" s="53">
        <f>L10</f>
        <v>10290</v>
      </c>
      <c r="P13" s="53">
        <f t="shared" si="3"/>
        <v>4748</v>
      </c>
      <c r="Q13" s="53">
        <f>L10-P13</f>
        <v>5542</v>
      </c>
      <c r="R13" s="57">
        <f t="shared" ref="R13:R15" si="6">O13-Q13</f>
        <v>4748</v>
      </c>
    </row>
    <row r="14" spans="1:18" ht="18" customHeight="1">
      <c r="B14" s="50">
        <v>3</v>
      </c>
      <c r="C14" s="51">
        <f>ROUNDDOWN((((C3+((B14-1)*(C3/2)))/B14)/2),0)*2</f>
        <v>7032</v>
      </c>
      <c r="D14" s="52" t="s">
        <v>73</v>
      </c>
      <c r="E14" s="53">
        <f>ROUNDUP(C14*0.85,0)</f>
        <v>5978</v>
      </c>
      <c r="F14" s="53">
        <f>C14-E14</f>
        <v>1054</v>
      </c>
      <c r="G14" s="53">
        <f>ROUNDUP(C14*0.9,0)</f>
        <v>6329</v>
      </c>
      <c r="H14" s="53">
        <f>C14-G14</f>
        <v>703</v>
      </c>
      <c r="I14" s="57">
        <f t="shared" si="0"/>
        <v>351</v>
      </c>
      <c r="J14" s="55"/>
      <c r="K14" s="50">
        <v>3</v>
      </c>
      <c r="L14" s="51">
        <f>ROUNDDOWN((((L3+((K14-1)*(L3/2)))/K14)/2),0)*2</f>
        <v>9146</v>
      </c>
      <c r="M14" s="52" t="s">
        <v>73</v>
      </c>
      <c r="N14" s="53">
        <f t="shared" si="1"/>
        <v>5978</v>
      </c>
      <c r="O14" s="53">
        <f>L14-N14</f>
        <v>3168</v>
      </c>
      <c r="P14" s="53">
        <f t="shared" si="3"/>
        <v>6329</v>
      </c>
      <c r="Q14" s="53">
        <f>L14-P14</f>
        <v>2817</v>
      </c>
      <c r="R14" s="57">
        <f t="shared" si="6"/>
        <v>351</v>
      </c>
    </row>
    <row r="15" spans="1:18" ht="18" customHeight="1">
      <c r="B15" s="58"/>
      <c r="C15" s="59"/>
      <c r="D15" s="52" t="s">
        <v>74</v>
      </c>
      <c r="E15" s="53">
        <f>ROUNDUP(C14*0.6,0)</f>
        <v>4220</v>
      </c>
      <c r="F15" s="53">
        <f>C14-E15</f>
        <v>2812</v>
      </c>
      <c r="G15" s="53">
        <f>ROUNDUP(C14*0.8,0)</f>
        <v>5626</v>
      </c>
      <c r="H15" s="53">
        <f>C14-G15</f>
        <v>1406</v>
      </c>
      <c r="I15" s="57">
        <f t="shared" si="0"/>
        <v>1406</v>
      </c>
      <c r="J15" s="55"/>
      <c r="K15" s="58"/>
      <c r="L15" s="59"/>
      <c r="M15" s="52" t="s">
        <v>74</v>
      </c>
      <c r="N15" s="53">
        <f t="shared" si="1"/>
        <v>4220</v>
      </c>
      <c r="O15" s="53">
        <f>L14-N15</f>
        <v>4926</v>
      </c>
      <c r="P15" s="53">
        <f t="shared" si="3"/>
        <v>5626</v>
      </c>
      <c r="Q15" s="53">
        <f>L14-P15</f>
        <v>3520</v>
      </c>
      <c r="R15" s="57">
        <f t="shared" si="6"/>
        <v>1406</v>
      </c>
    </row>
    <row r="16" spans="1:18" ht="18" customHeight="1">
      <c r="B16" s="58"/>
      <c r="C16" s="59"/>
      <c r="D16" s="52" t="s">
        <v>75</v>
      </c>
      <c r="E16" s="53">
        <f>ROUNDUP(C14*0.15,0)</f>
        <v>1055</v>
      </c>
      <c r="F16" s="53">
        <f>C14-E16</f>
        <v>5977</v>
      </c>
      <c r="G16" s="53">
        <f>ROUNDUP(C14*0.7,0)</f>
        <v>4923</v>
      </c>
      <c r="H16" s="53">
        <f>C14-G16</f>
        <v>2109</v>
      </c>
      <c r="I16" s="57">
        <f>F16-H16</f>
        <v>3868</v>
      </c>
      <c r="J16" s="55"/>
      <c r="K16" s="58"/>
      <c r="L16" s="59"/>
      <c r="M16" s="52" t="s">
        <v>75</v>
      </c>
      <c r="N16" s="53">
        <f t="shared" si="1"/>
        <v>1055</v>
      </c>
      <c r="O16" s="53">
        <f>L14-N16</f>
        <v>8091</v>
      </c>
      <c r="P16" s="53">
        <f t="shared" si="3"/>
        <v>4923</v>
      </c>
      <c r="Q16" s="53">
        <f>L14-P16</f>
        <v>4223</v>
      </c>
      <c r="R16" s="57">
        <f>O16-Q16</f>
        <v>3868</v>
      </c>
    </row>
    <row r="17" spans="2:18" ht="18" customHeight="1">
      <c r="B17" s="60"/>
      <c r="C17" s="61"/>
      <c r="D17" s="52" t="s">
        <v>76</v>
      </c>
      <c r="E17" s="62">
        <v>0</v>
      </c>
      <c r="F17" s="53">
        <f>C14</f>
        <v>7032</v>
      </c>
      <c r="G17" s="53">
        <f>ROUNDUP(C14*0.6,0)</f>
        <v>4220</v>
      </c>
      <c r="H17" s="53">
        <f>C14-G17</f>
        <v>2812</v>
      </c>
      <c r="I17" s="57">
        <f t="shared" si="0"/>
        <v>4220</v>
      </c>
      <c r="J17" s="55"/>
      <c r="K17" s="60"/>
      <c r="L17" s="61"/>
      <c r="M17" s="52" t="s">
        <v>76</v>
      </c>
      <c r="N17" s="53">
        <f t="shared" si="1"/>
        <v>0</v>
      </c>
      <c r="O17" s="53">
        <f>L14</f>
        <v>9146</v>
      </c>
      <c r="P17" s="53">
        <f t="shared" si="3"/>
        <v>4220</v>
      </c>
      <c r="Q17" s="53">
        <f>L14-P17</f>
        <v>4926</v>
      </c>
      <c r="R17" s="57">
        <f t="shared" ref="R17:R19" si="7">O17-Q17</f>
        <v>4220</v>
      </c>
    </row>
    <row r="18" spans="2:18" ht="18" customHeight="1">
      <c r="B18" s="50">
        <v>4</v>
      </c>
      <c r="C18" s="63">
        <f>ROUNDDOWN((((C3+((B18-1)*(C3/2)))/B18)/2),0)*2</f>
        <v>6592</v>
      </c>
      <c r="D18" s="52" t="s">
        <v>73</v>
      </c>
      <c r="E18" s="53">
        <f>ROUNDUP(C18*0.85,0)</f>
        <v>5604</v>
      </c>
      <c r="F18" s="53">
        <f>C18-E18</f>
        <v>988</v>
      </c>
      <c r="G18" s="53">
        <f>ROUNDUP(C18*0.9,0)</f>
        <v>5933</v>
      </c>
      <c r="H18" s="53">
        <f>C18-G18</f>
        <v>659</v>
      </c>
      <c r="I18" s="57">
        <f t="shared" si="0"/>
        <v>329</v>
      </c>
      <c r="J18" s="55"/>
      <c r="K18" s="50">
        <v>4</v>
      </c>
      <c r="L18" s="63">
        <f>ROUNDDOWN((((L3+((K18-1)*(L3/2)))/K18)/2),0)*2</f>
        <v>8574</v>
      </c>
      <c r="M18" s="52" t="s">
        <v>73</v>
      </c>
      <c r="N18" s="53">
        <f t="shared" si="1"/>
        <v>5604</v>
      </c>
      <c r="O18" s="53">
        <f>L18-N18</f>
        <v>2970</v>
      </c>
      <c r="P18" s="53">
        <f t="shared" si="3"/>
        <v>5933</v>
      </c>
      <c r="Q18" s="53">
        <f>L18-P18</f>
        <v>2641</v>
      </c>
      <c r="R18" s="57">
        <f t="shared" si="7"/>
        <v>329</v>
      </c>
    </row>
    <row r="19" spans="2:18" ht="18" customHeight="1">
      <c r="B19" s="58"/>
      <c r="C19" s="64"/>
      <c r="D19" s="52" t="s">
        <v>74</v>
      </c>
      <c r="E19" s="53">
        <f>ROUNDUP(C18*0.6,0)</f>
        <v>3956</v>
      </c>
      <c r="F19" s="53">
        <f>C18-E19</f>
        <v>2636</v>
      </c>
      <c r="G19" s="53">
        <f>ROUNDUP(C18*0.8,0)</f>
        <v>5274</v>
      </c>
      <c r="H19" s="53">
        <f>C18-G19</f>
        <v>1318</v>
      </c>
      <c r="I19" s="57">
        <f t="shared" si="0"/>
        <v>1318</v>
      </c>
      <c r="J19" s="55"/>
      <c r="K19" s="58"/>
      <c r="L19" s="64"/>
      <c r="M19" s="52" t="s">
        <v>74</v>
      </c>
      <c r="N19" s="53">
        <f t="shared" si="1"/>
        <v>3956</v>
      </c>
      <c r="O19" s="53">
        <f>L18-N19</f>
        <v>4618</v>
      </c>
      <c r="P19" s="53">
        <f t="shared" si="3"/>
        <v>5274</v>
      </c>
      <c r="Q19" s="53">
        <f>L18-P19</f>
        <v>3300</v>
      </c>
      <c r="R19" s="57">
        <f t="shared" si="7"/>
        <v>1318</v>
      </c>
    </row>
    <row r="20" spans="2:18" ht="18" customHeight="1">
      <c r="B20" s="58"/>
      <c r="C20" s="64"/>
      <c r="D20" s="52" t="s">
        <v>75</v>
      </c>
      <c r="E20" s="53">
        <f>ROUNDUP(C18*0.15,0)</f>
        <v>989</v>
      </c>
      <c r="F20" s="53">
        <f>C18-E20</f>
        <v>5603</v>
      </c>
      <c r="G20" s="53">
        <f>ROUNDUP(C18*0.7,0)</f>
        <v>4615</v>
      </c>
      <c r="H20" s="53">
        <f>C18-G20</f>
        <v>1977</v>
      </c>
      <c r="I20" s="57">
        <f>F20-H20</f>
        <v>3626</v>
      </c>
      <c r="J20" s="55"/>
      <c r="K20" s="58"/>
      <c r="L20" s="64"/>
      <c r="M20" s="52" t="s">
        <v>75</v>
      </c>
      <c r="N20" s="53">
        <f t="shared" si="1"/>
        <v>989</v>
      </c>
      <c r="O20" s="53">
        <f>L18-N20</f>
        <v>7585</v>
      </c>
      <c r="P20" s="53">
        <f t="shared" si="3"/>
        <v>4615</v>
      </c>
      <c r="Q20" s="53">
        <f>L18-P20</f>
        <v>3959</v>
      </c>
      <c r="R20" s="57">
        <f>O20-Q20</f>
        <v>3626</v>
      </c>
    </row>
    <row r="21" spans="2:18" ht="18" customHeight="1">
      <c r="B21" s="60"/>
      <c r="C21" s="65"/>
      <c r="D21" s="52" t="s">
        <v>76</v>
      </c>
      <c r="E21" s="62">
        <v>0</v>
      </c>
      <c r="F21" s="53">
        <f>C18</f>
        <v>6592</v>
      </c>
      <c r="G21" s="53">
        <f>ROUNDUP(C18*0.6,0)</f>
        <v>3956</v>
      </c>
      <c r="H21" s="53">
        <f>C18-G21</f>
        <v>2636</v>
      </c>
      <c r="I21" s="57">
        <f t="shared" si="0"/>
        <v>3956</v>
      </c>
      <c r="J21" s="55"/>
      <c r="K21" s="60"/>
      <c r="L21" s="65"/>
      <c r="M21" s="52" t="s">
        <v>76</v>
      </c>
      <c r="N21" s="53">
        <f t="shared" si="1"/>
        <v>0</v>
      </c>
      <c r="O21" s="53">
        <f>L18</f>
        <v>8574</v>
      </c>
      <c r="P21" s="53">
        <f t="shared" si="3"/>
        <v>3956</v>
      </c>
      <c r="Q21" s="53">
        <f>L18-P21</f>
        <v>4618</v>
      </c>
      <c r="R21" s="57">
        <f t="shared" ref="R21:R25" si="8">O21-Q21</f>
        <v>3956</v>
      </c>
    </row>
    <row r="22" spans="2:18" ht="18" customHeight="1">
      <c r="B22" s="66">
        <v>5</v>
      </c>
      <c r="C22" s="63">
        <f>ROUNDDOWN((((C3+((B22-1)*(C3/2)))/B22)/2),0)*2</f>
        <v>6330</v>
      </c>
      <c r="D22" s="52" t="s">
        <v>73</v>
      </c>
      <c r="E22" s="53">
        <f>ROUNDUP(C22*0.85,0)</f>
        <v>5381</v>
      </c>
      <c r="F22" s="53">
        <f>C22-E22</f>
        <v>949</v>
      </c>
      <c r="G22" s="53">
        <f>ROUNDUP(C22*0.9,0)</f>
        <v>5697</v>
      </c>
      <c r="H22" s="53">
        <f>C22-G22</f>
        <v>633</v>
      </c>
      <c r="I22" s="57">
        <f t="shared" si="0"/>
        <v>316</v>
      </c>
      <c r="J22" s="55"/>
      <c r="K22" s="66">
        <v>5</v>
      </c>
      <c r="L22" s="63">
        <f>ROUNDDOWN((((L3+((K22-1)*(L3/2)))/K22)/2),0)*2</f>
        <v>8232</v>
      </c>
      <c r="M22" s="52" t="s">
        <v>73</v>
      </c>
      <c r="N22" s="53">
        <f t="shared" si="1"/>
        <v>5381</v>
      </c>
      <c r="O22" s="53">
        <f>L22-N22</f>
        <v>2851</v>
      </c>
      <c r="P22" s="53">
        <f t="shared" si="3"/>
        <v>5697</v>
      </c>
      <c r="Q22" s="53">
        <f>L22-P22</f>
        <v>2535</v>
      </c>
      <c r="R22" s="57">
        <f t="shared" si="8"/>
        <v>316</v>
      </c>
    </row>
    <row r="23" spans="2:18" ht="18" customHeight="1">
      <c r="B23" s="66"/>
      <c r="C23" s="64"/>
      <c r="D23" s="52" t="s">
        <v>74</v>
      </c>
      <c r="E23" s="53">
        <f>ROUNDUP(C22*0.6,0)</f>
        <v>3798</v>
      </c>
      <c r="F23" s="53">
        <f>C22-E23</f>
        <v>2532</v>
      </c>
      <c r="G23" s="53">
        <f>ROUNDUP(C22*0.8,0)</f>
        <v>5064</v>
      </c>
      <c r="H23" s="53">
        <f>C22-G23</f>
        <v>1266</v>
      </c>
      <c r="I23" s="57">
        <f t="shared" si="0"/>
        <v>1266</v>
      </c>
      <c r="J23" s="55"/>
      <c r="K23" s="66"/>
      <c r="L23" s="64"/>
      <c r="M23" s="52" t="s">
        <v>74</v>
      </c>
      <c r="N23" s="53">
        <f t="shared" si="1"/>
        <v>3798</v>
      </c>
      <c r="O23" s="53">
        <f>L22-N23</f>
        <v>4434</v>
      </c>
      <c r="P23" s="53">
        <f t="shared" si="3"/>
        <v>5064</v>
      </c>
      <c r="Q23" s="53">
        <f>L22-P23</f>
        <v>3168</v>
      </c>
      <c r="R23" s="57">
        <f t="shared" si="8"/>
        <v>1266</v>
      </c>
    </row>
    <row r="24" spans="2:18" ht="18" customHeight="1">
      <c r="B24" s="66"/>
      <c r="C24" s="64"/>
      <c r="D24" s="52" t="s">
        <v>75</v>
      </c>
      <c r="E24" s="53">
        <f>ROUNDUP(C22*0.15,0)</f>
        <v>950</v>
      </c>
      <c r="F24" s="53">
        <f>C22-E24</f>
        <v>5380</v>
      </c>
      <c r="G24" s="53">
        <f>ROUNDUP(C22*0.7,0)</f>
        <v>4431</v>
      </c>
      <c r="H24" s="53">
        <f>C22-G24</f>
        <v>1899</v>
      </c>
      <c r="I24" s="57">
        <f t="shared" si="0"/>
        <v>3481</v>
      </c>
      <c r="J24" s="55"/>
      <c r="K24" s="66"/>
      <c r="L24" s="64"/>
      <c r="M24" s="52" t="s">
        <v>75</v>
      </c>
      <c r="N24" s="53">
        <f t="shared" si="1"/>
        <v>950</v>
      </c>
      <c r="O24" s="53">
        <f>L22-N24</f>
        <v>7282</v>
      </c>
      <c r="P24" s="53">
        <f t="shared" si="3"/>
        <v>4431</v>
      </c>
      <c r="Q24" s="53">
        <f>L22-P24</f>
        <v>3801</v>
      </c>
      <c r="R24" s="57">
        <f t="shared" si="8"/>
        <v>3481</v>
      </c>
    </row>
    <row r="25" spans="2:18" ht="18" customHeight="1">
      <c r="B25" s="66"/>
      <c r="C25" s="65"/>
      <c r="D25" s="52" t="s">
        <v>76</v>
      </c>
      <c r="E25" s="67">
        <v>0</v>
      </c>
      <c r="F25" s="56">
        <f>C22</f>
        <v>6330</v>
      </c>
      <c r="G25" s="56">
        <f>ROUNDUP(C22*0.6,0)</f>
        <v>3798</v>
      </c>
      <c r="H25" s="56">
        <f>C22-G25</f>
        <v>2532</v>
      </c>
      <c r="I25" s="54">
        <f t="shared" si="0"/>
        <v>3798</v>
      </c>
      <c r="J25" s="55"/>
      <c r="K25" s="66"/>
      <c r="L25" s="65"/>
      <c r="M25" s="52" t="s">
        <v>76</v>
      </c>
      <c r="N25" s="53">
        <f t="shared" si="1"/>
        <v>0</v>
      </c>
      <c r="O25" s="56">
        <f>L22</f>
        <v>8232</v>
      </c>
      <c r="P25" s="53">
        <f t="shared" si="3"/>
        <v>3798</v>
      </c>
      <c r="Q25" s="56">
        <f>L22-P25</f>
        <v>4434</v>
      </c>
      <c r="R25" s="57">
        <f t="shared" si="8"/>
        <v>3798</v>
      </c>
    </row>
    <row r="26" spans="2:18" ht="18" customHeight="1">
      <c r="M26" s="3"/>
    </row>
    <row r="27" spans="2:18" ht="18" customHeight="1">
      <c r="B27" s="5" t="s">
        <v>119</v>
      </c>
      <c r="C27" s="40">
        <v>10550</v>
      </c>
      <c r="D27" s="41" t="s">
        <v>168</v>
      </c>
      <c r="E27" s="42" t="s">
        <v>120</v>
      </c>
      <c r="F27" s="42"/>
      <c r="G27" s="42"/>
      <c r="H27" s="42"/>
      <c r="I27" s="42"/>
      <c r="K27" s="5" t="s">
        <v>119</v>
      </c>
      <c r="L27" s="6">
        <v>13720</v>
      </c>
      <c r="M27" s="41" t="s">
        <v>168</v>
      </c>
      <c r="N27" s="42" t="s">
        <v>123</v>
      </c>
      <c r="O27" s="42"/>
      <c r="P27" s="42"/>
      <c r="Q27" s="42"/>
      <c r="R27" s="42"/>
    </row>
    <row r="28" spans="2:18" ht="18" customHeight="1">
      <c r="B28" s="11" t="s">
        <v>171</v>
      </c>
      <c r="C28" s="12" t="s">
        <v>125</v>
      </c>
      <c r="D28" s="41"/>
      <c r="E28" s="14" t="s">
        <v>126</v>
      </c>
      <c r="F28" s="14"/>
      <c r="G28" s="14" t="s">
        <v>86</v>
      </c>
      <c r="H28" s="14"/>
      <c r="I28" s="16" t="s">
        <v>130</v>
      </c>
      <c r="K28" s="11" t="s">
        <v>171</v>
      </c>
      <c r="L28" s="12" t="s">
        <v>125</v>
      </c>
      <c r="M28" s="41"/>
      <c r="N28" s="14" t="s">
        <v>126</v>
      </c>
      <c r="O28" s="14"/>
      <c r="P28" s="14" t="s">
        <v>86</v>
      </c>
      <c r="Q28" s="14"/>
      <c r="R28" s="16" t="s">
        <v>130</v>
      </c>
    </row>
    <row r="29" spans="2:18" ht="18" customHeight="1">
      <c r="B29" s="17"/>
      <c r="C29" s="18"/>
      <c r="D29" s="41"/>
      <c r="E29" s="20" t="s">
        <v>98</v>
      </c>
      <c r="F29" s="20" t="s">
        <v>131</v>
      </c>
      <c r="G29" s="20" t="s">
        <v>98</v>
      </c>
      <c r="H29" s="20" t="s">
        <v>131</v>
      </c>
      <c r="I29" s="20" t="s">
        <v>101</v>
      </c>
      <c r="K29" s="17"/>
      <c r="L29" s="18"/>
      <c r="M29" s="41"/>
      <c r="N29" s="20" t="s">
        <v>98</v>
      </c>
      <c r="O29" s="20" t="s">
        <v>131</v>
      </c>
      <c r="P29" s="20" t="s">
        <v>98</v>
      </c>
      <c r="Q29" s="20" t="s">
        <v>131</v>
      </c>
      <c r="R29" s="20" t="s">
        <v>101</v>
      </c>
    </row>
    <row r="30" spans="2:18" ht="18" customHeight="1">
      <c r="B30" s="50">
        <v>1</v>
      </c>
      <c r="C30" s="51">
        <f>ROUNDDOWN((((C27+((B30-1)*(C27/2)))/B30)/2),0)*2</f>
        <v>10550</v>
      </c>
      <c r="D30" s="52" t="s">
        <v>73</v>
      </c>
      <c r="E30" s="53">
        <f>ROUNDUP(C30*0.75,0)</f>
        <v>7913</v>
      </c>
      <c r="F30" s="53">
        <f>C30-E30</f>
        <v>2637</v>
      </c>
      <c r="G30" s="53">
        <f>ROUNDUP(C30*0.9,0)</f>
        <v>9495</v>
      </c>
      <c r="H30" s="53">
        <f>C30-G30</f>
        <v>1055</v>
      </c>
      <c r="I30" s="57">
        <f>F30-H30</f>
        <v>1582</v>
      </c>
      <c r="J30" s="55"/>
      <c r="K30" s="50">
        <v>1</v>
      </c>
      <c r="L30" s="51">
        <f>ROUNDDOWN((((L27+((K30-1)*(L27/2)))/K30)/2),0)*2</f>
        <v>13720</v>
      </c>
      <c r="M30" s="52" t="s">
        <v>73</v>
      </c>
      <c r="N30" s="53">
        <f>E30</f>
        <v>7913</v>
      </c>
      <c r="O30" s="53">
        <f>L30-N30</f>
        <v>5807</v>
      </c>
      <c r="P30" s="53">
        <f>G30</f>
        <v>9495</v>
      </c>
      <c r="Q30" s="53">
        <f>L30-P30</f>
        <v>4225</v>
      </c>
      <c r="R30" s="57">
        <f>O30-Q30</f>
        <v>1582</v>
      </c>
    </row>
    <row r="31" spans="2:18" ht="18" customHeight="1">
      <c r="B31" s="58"/>
      <c r="C31" s="59"/>
      <c r="D31" s="52" t="s">
        <v>74</v>
      </c>
      <c r="E31" s="53">
        <f>ROUNDUP(C30*0.2,0)</f>
        <v>2110</v>
      </c>
      <c r="F31" s="53">
        <f>C30-E31</f>
        <v>8440</v>
      </c>
      <c r="G31" s="53">
        <f>ROUNDUP(C30*0.8,0)</f>
        <v>8440</v>
      </c>
      <c r="H31" s="53">
        <f>C30-G31</f>
        <v>2110</v>
      </c>
      <c r="I31" s="57">
        <f t="shared" ref="I31:I49" si="9">F31-H31</f>
        <v>6330</v>
      </c>
      <c r="K31" s="58"/>
      <c r="L31" s="59"/>
      <c r="M31" s="52" t="s">
        <v>74</v>
      </c>
      <c r="N31" s="53">
        <f t="shared" ref="N31:N49" si="10">E31</f>
        <v>2110</v>
      </c>
      <c r="O31" s="53">
        <f>L30-N31</f>
        <v>11610</v>
      </c>
      <c r="P31" s="53">
        <f t="shared" ref="P31:P49" si="11">G31</f>
        <v>8440</v>
      </c>
      <c r="Q31" s="53">
        <f>L30-P31</f>
        <v>5280</v>
      </c>
      <c r="R31" s="57">
        <f t="shared" ref="R31:R49" si="12">O31-Q31</f>
        <v>6330</v>
      </c>
    </row>
    <row r="32" spans="2:18" ht="18" customHeight="1">
      <c r="B32" s="58"/>
      <c r="C32" s="59"/>
      <c r="D32" s="52" t="s">
        <v>75</v>
      </c>
      <c r="E32" s="53">
        <f>ROUNDUP(C30*0.15,0)</f>
        <v>1583</v>
      </c>
      <c r="F32" s="53">
        <f>C30-E32</f>
        <v>8967</v>
      </c>
      <c r="G32" s="53">
        <f>ROUNDUP(C30*0.7,0)</f>
        <v>7385</v>
      </c>
      <c r="H32" s="53">
        <f>C30-G32</f>
        <v>3165</v>
      </c>
      <c r="I32" s="57">
        <f t="shared" si="9"/>
        <v>5802</v>
      </c>
      <c r="K32" s="58"/>
      <c r="L32" s="59"/>
      <c r="M32" s="52" t="s">
        <v>75</v>
      </c>
      <c r="N32" s="53">
        <f t="shared" si="10"/>
        <v>1583</v>
      </c>
      <c r="O32" s="53">
        <f>L30-N32</f>
        <v>12137</v>
      </c>
      <c r="P32" s="53">
        <f t="shared" si="11"/>
        <v>7385</v>
      </c>
      <c r="Q32" s="53">
        <f>L30-P32</f>
        <v>6335</v>
      </c>
      <c r="R32" s="57">
        <f t="shared" si="12"/>
        <v>5802</v>
      </c>
    </row>
    <row r="33" spans="2:18" ht="18" customHeight="1">
      <c r="B33" s="60"/>
      <c r="C33" s="61"/>
      <c r="D33" s="52" t="s">
        <v>76</v>
      </c>
      <c r="E33" s="62">
        <v>0</v>
      </c>
      <c r="F33" s="53">
        <f>C30</f>
        <v>10550</v>
      </c>
      <c r="G33" s="53">
        <f>ROUNDUP(C30*0.6,0)</f>
        <v>6330</v>
      </c>
      <c r="H33" s="53">
        <f>C30-G33</f>
        <v>4220</v>
      </c>
      <c r="I33" s="57">
        <f t="shared" si="9"/>
        <v>6330</v>
      </c>
      <c r="K33" s="60"/>
      <c r="L33" s="61"/>
      <c r="M33" s="52" t="s">
        <v>76</v>
      </c>
      <c r="N33" s="53">
        <f t="shared" si="10"/>
        <v>0</v>
      </c>
      <c r="O33" s="53">
        <f>L30</f>
        <v>13720</v>
      </c>
      <c r="P33" s="53">
        <f t="shared" si="11"/>
        <v>6330</v>
      </c>
      <c r="Q33" s="53">
        <f>L30-P33</f>
        <v>7390</v>
      </c>
      <c r="R33" s="57">
        <f t="shared" si="12"/>
        <v>6330</v>
      </c>
    </row>
    <row r="34" spans="2:18" ht="18" customHeight="1">
      <c r="B34" s="50">
        <v>2</v>
      </c>
      <c r="C34" s="51">
        <f>ROUNDDOWN((((C27+((B34-1)*(C27/2)))/B34)/2),0)*2</f>
        <v>7912</v>
      </c>
      <c r="D34" s="52" t="s">
        <v>73</v>
      </c>
      <c r="E34" s="53">
        <f>ROUNDUP(C34*0.75,0)</f>
        <v>5934</v>
      </c>
      <c r="F34" s="53">
        <f>C34-E34</f>
        <v>1978</v>
      </c>
      <c r="G34" s="53">
        <f>ROUNDUP(C34*0.9,0)</f>
        <v>7121</v>
      </c>
      <c r="H34" s="53">
        <f>C34-G34</f>
        <v>791</v>
      </c>
      <c r="I34" s="57">
        <f t="shared" si="9"/>
        <v>1187</v>
      </c>
      <c r="K34" s="50">
        <v>2</v>
      </c>
      <c r="L34" s="51">
        <f>ROUNDDOWN((((L27+((K34-1)*(L27/2)))/K34)/2),0)*2</f>
        <v>10290</v>
      </c>
      <c r="M34" s="52" t="s">
        <v>73</v>
      </c>
      <c r="N34" s="53">
        <f t="shared" si="10"/>
        <v>5934</v>
      </c>
      <c r="O34" s="53">
        <f>L34-N34</f>
        <v>4356</v>
      </c>
      <c r="P34" s="53">
        <f t="shared" si="11"/>
        <v>7121</v>
      </c>
      <c r="Q34" s="53">
        <f>L34-P34</f>
        <v>3169</v>
      </c>
      <c r="R34" s="57">
        <f t="shared" si="12"/>
        <v>1187</v>
      </c>
    </row>
    <row r="35" spans="2:18" ht="18" customHeight="1">
      <c r="B35" s="58"/>
      <c r="C35" s="59"/>
      <c r="D35" s="52" t="s">
        <v>74</v>
      </c>
      <c r="E35" s="53">
        <f>ROUNDUP(C34*0.2,0)</f>
        <v>1583</v>
      </c>
      <c r="F35" s="53">
        <f>C34-E35</f>
        <v>6329</v>
      </c>
      <c r="G35" s="53">
        <f>ROUNDUP(C34*0.8,0)</f>
        <v>6330</v>
      </c>
      <c r="H35" s="53">
        <f>C34-G35</f>
        <v>1582</v>
      </c>
      <c r="I35" s="57">
        <f t="shared" si="9"/>
        <v>4747</v>
      </c>
      <c r="K35" s="58"/>
      <c r="L35" s="59"/>
      <c r="M35" s="52" t="s">
        <v>74</v>
      </c>
      <c r="N35" s="53">
        <f t="shared" si="10"/>
        <v>1583</v>
      </c>
      <c r="O35" s="53">
        <f>L34-N35</f>
        <v>8707</v>
      </c>
      <c r="P35" s="53">
        <f t="shared" si="11"/>
        <v>6330</v>
      </c>
      <c r="Q35" s="53">
        <f>L34-P35</f>
        <v>3960</v>
      </c>
      <c r="R35" s="57">
        <f t="shared" si="12"/>
        <v>4747</v>
      </c>
    </row>
    <row r="36" spans="2:18" ht="18" customHeight="1">
      <c r="B36" s="58"/>
      <c r="C36" s="59"/>
      <c r="D36" s="52" t="s">
        <v>75</v>
      </c>
      <c r="E36" s="53">
        <f>ROUNDUP(C34*0.15,0)</f>
        <v>1187</v>
      </c>
      <c r="F36" s="53">
        <f>C34-E36</f>
        <v>6725</v>
      </c>
      <c r="G36" s="53">
        <f>ROUNDUP(C34*0.7,0)</f>
        <v>5539</v>
      </c>
      <c r="H36" s="53">
        <f>C34-G36</f>
        <v>2373</v>
      </c>
      <c r="I36" s="57">
        <f t="shared" si="9"/>
        <v>4352</v>
      </c>
      <c r="K36" s="58"/>
      <c r="L36" s="59"/>
      <c r="M36" s="52" t="s">
        <v>75</v>
      </c>
      <c r="N36" s="53">
        <f t="shared" si="10"/>
        <v>1187</v>
      </c>
      <c r="O36" s="53">
        <f>L34-N36</f>
        <v>9103</v>
      </c>
      <c r="P36" s="53">
        <f t="shared" si="11"/>
        <v>5539</v>
      </c>
      <c r="Q36" s="53">
        <f>L34-P36</f>
        <v>4751</v>
      </c>
      <c r="R36" s="57">
        <f t="shared" si="12"/>
        <v>4352</v>
      </c>
    </row>
    <row r="37" spans="2:18" ht="18" customHeight="1">
      <c r="B37" s="60"/>
      <c r="C37" s="61"/>
      <c r="D37" s="52" t="s">
        <v>76</v>
      </c>
      <c r="E37" s="62">
        <v>0</v>
      </c>
      <c r="F37" s="53">
        <f>C34</f>
        <v>7912</v>
      </c>
      <c r="G37" s="53">
        <f>ROUNDUP(C34*0.6,0)</f>
        <v>4748</v>
      </c>
      <c r="H37" s="53">
        <f>C34-G37</f>
        <v>3164</v>
      </c>
      <c r="I37" s="57">
        <f t="shared" si="9"/>
        <v>4748</v>
      </c>
      <c r="K37" s="60"/>
      <c r="L37" s="61"/>
      <c r="M37" s="52" t="s">
        <v>76</v>
      </c>
      <c r="N37" s="53">
        <f t="shared" si="10"/>
        <v>0</v>
      </c>
      <c r="O37" s="53">
        <f>L34</f>
        <v>10290</v>
      </c>
      <c r="P37" s="53">
        <f t="shared" si="11"/>
        <v>4748</v>
      </c>
      <c r="Q37" s="53">
        <f>L34-P37</f>
        <v>5542</v>
      </c>
      <c r="R37" s="57">
        <f t="shared" si="12"/>
        <v>4748</v>
      </c>
    </row>
    <row r="38" spans="2:18" ht="18" customHeight="1">
      <c r="B38" s="66">
        <v>3</v>
      </c>
      <c r="C38" s="51">
        <f>ROUNDDOWN((((C27+((B38-1)*(C27/2)))/B38)/2),0)*2</f>
        <v>7032</v>
      </c>
      <c r="D38" s="52" t="s">
        <v>73</v>
      </c>
      <c r="E38" s="53">
        <f>ROUNDUP(C38*0.75,0)</f>
        <v>5274</v>
      </c>
      <c r="F38" s="53">
        <f>C38-E38</f>
        <v>1758</v>
      </c>
      <c r="G38" s="53">
        <f>ROUNDUP(C38*0.9,0)</f>
        <v>6329</v>
      </c>
      <c r="H38" s="53">
        <f>C38-G38</f>
        <v>703</v>
      </c>
      <c r="I38" s="57">
        <f t="shared" si="9"/>
        <v>1055</v>
      </c>
      <c r="K38" s="66">
        <v>3</v>
      </c>
      <c r="L38" s="51">
        <f>ROUNDDOWN((((L27+((K38-1)*(L27/2)))/K38)/2),0)*2</f>
        <v>9146</v>
      </c>
      <c r="M38" s="52" t="s">
        <v>73</v>
      </c>
      <c r="N38" s="53">
        <f t="shared" si="10"/>
        <v>5274</v>
      </c>
      <c r="O38" s="53">
        <f>L38-N38</f>
        <v>3872</v>
      </c>
      <c r="P38" s="53">
        <f t="shared" si="11"/>
        <v>6329</v>
      </c>
      <c r="Q38" s="53">
        <f>L38-P38</f>
        <v>2817</v>
      </c>
      <c r="R38" s="57">
        <f t="shared" si="12"/>
        <v>1055</v>
      </c>
    </row>
    <row r="39" spans="2:18" ht="18" customHeight="1">
      <c r="B39" s="66"/>
      <c r="C39" s="59"/>
      <c r="D39" s="52" t="s">
        <v>74</v>
      </c>
      <c r="E39" s="53">
        <f>ROUNDUP(C38*0.2,0)</f>
        <v>1407</v>
      </c>
      <c r="F39" s="53">
        <f>C38-E39</f>
        <v>5625</v>
      </c>
      <c r="G39" s="53">
        <f>ROUNDUP(C38*0.8,0)</f>
        <v>5626</v>
      </c>
      <c r="H39" s="53">
        <f>C38-G39</f>
        <v>1406</v>
      </c>
      <c r="I39" s="57">
        <f t="shared" si="9"/>
        <v>4219</v>
      </c>
      <c r="K39" s="66"/>
      <c r="L39" s="59"/>
      <c r="M39" s="52" t="s">
        <v>74</v>
      </c>
      <c r="N39" s="53">
        <f t="shared" si="10"/>
        <v>1407</v>
      </c>
      <c r="O39" s="53">
        <f>L38-N39</f>
        <v>7739</v>
      </c>
      <c r="P39" s="53">
        <f t="shared" si="11"/>
        <v>5626</v>
      </c>
      <c r="Q39" s="53">
        <f>L38-P39</f>
        <v>3520</v>
      </c>
      <c r="R39" s="57">
        <f t="shared" si="12"/>
        <v>4219</v>
      </c>
    </row>
    <row r="40" spans="2:18" ht="18" customHeight="1">
      <c r="B40" s="66"/>
      <c r="C40" s="59"/>
      <c r="D40" s="52" t="s">
        <v>75</v>
      </c>
      <c r="E40" s="53">
        <f>ROUNDUP(C38*0.15,0)</f>
        <v>1055</v>
      </c>
      <c r="F40" s="53">
        <f>C38-E40</f>
        <v>5977</v>
      </c>
      <c r="G40" s="53">
        <f>ROUNDUP(C38*0.7,0)</f>
        <v>4923</v>
      </c>
      <c r="H40" s="53">
        <f>C38-G40</f>
        <v>2109</v>
      </c>
      <c r="I40" s="57">
        <f t="shared" si="9"/>
        <v>3868</v>
      </c>
      <c r="K40" s="66"/>
      <c r="L40" s="59"/>
      <c r="M40" s="52" t="s">
        <v>75</v>
      </c>
      <c r="N40" s="53">
        <f t="shared" si="10"/>
        <v>1055</v>
      </c>
      <c r="O40" s="53">
        <f>L38-N40</f>
        <v>8091</v>
      </c>
      <c r="P40" s="53">
        <f t="shared" si="11"/>
        <v>4923</v>
      </c>
      <c r="Q40" s="53">
        <f>L38-P40</f>
        <v>4223</v>
      </c>
      <c r="R40" s="57">
        <f t="shared" si="12"/>
        <v>3868</v>
      </c>
    </row>
    <row r="41" spans="2:18" ht="18" customHeight="1">
      <c r="B41" s="66"/>
      <c r="C41" s="61"/>
      <c r="D41" s="52" t="s">
        <v>76</v>
      </c>
      <c r="E41" s="62">
        <v>0</v>
      </c>
      <c r="F41" s="53">
        <f>C38</f>
        <v>7032</v>
      </c>
      <c r="G41" s="53">
        <f>ROUNDUP(C38*0.6,0)</f>
        <v>4220</v>
      </c>
      <c r="H41" s="53">
        <f>C38-G41</f>
        <v>2812</v>
      </c>
      <c r="I41" s="57">
        <f t="shared" si="9"/>
        <v>4220</v>
      </c>
      <c r="K41" s="66"/>
      <c r="L41" s="61"/>
      <c r="M41" s="52" t="s">
        <v>76</v>
      </c>
      <c r="N41" s="53">
        <f t="shared" si="10"/>
        <v>0</v>
      </c>
      <c r="O41" s="53">
        <f>L38</f>
        <v>9146</v>
      </c>
      <c r="P41" s="53">
        <f t="shared" si="11"/>
        <v>4220</v>
      </c>
      <c r="Q41" s="53">
        <f>L38-P41</f>
        <v>4926</v>
      </c>
      <c r="R41" s="57">
        <f t="shared" si="12"/>
        <v>4220</v>
      </c>
    </row>
    <row r="42" spans="2:18" ht="18" customHeight="1">
      <c r="B42" s="66">
        <v>4</v>
      </c>
      <c r="C42" s="63">
        <f>ROUNDDOWN((((C27+((B42-1)*(C27/2)))/B42)/2),0)*2</f>
        <v>6592</v>
      </c>
      <c r="D42" s="52" t="s">
        <v>73</v>
      </c>
      <c r="E42" s="53">
        <f>ROUNDUP(C42*0.75,0)</f>
        <v>4944</v>
      </c>
      <c r="F42" s="53">
        <f>C42-E42</f>
        <v>1648</v>
      </c>
      <c r="G42" s="53">
        <f>ROUNDUP(C42*0.9,0)</f>
        <v>5933</v>
      </c>
      <c r="H42" s="53">
        <f>C42-G42</f>
        <v>659</v>
      </c>
      <c r="I42" s="57">
        <f t="shared" si="9"/>
        <v>989</v>
      </c>
      <c r="K42" s="66">
        <v>4</v>
      </c>
      <c r="L42" s="63">
        <f>ROUNDDOWN((((L27+((K42-1)*(L27/2)))/K42)/2),0)*2</f>
        <v>8574</v>
      </c>
      <c r="M42" s="52" t="s">
        <v>73</v>
      </c>
      <c r="N42" s="53">
        <f t="shared" si="10"/>
        <v>4944</v>
      </c>
      <c r="O42" s="53">
        <f>L42-N42</f>
        <v>3630</v>
      </c>
      <c r="P42" s="53">
        <f t="shared" si="11"/>
        <v>5933</v>
      </c>
      <c r="Q42" s="53">
        <f>L42-P42</f>
        <v>2641</v>
      </c>
      <c r="R42" s="57">
        <f t="shared" si="12"/>
        <v>989</v>
      </c>
    </row>
    <row r="43" spans="2:18" ht="18" customHeight="1">
      <c r="B43" s="66"/>
      <c r="C43" s="64"/>
      <c r="D43" s="52" t="s">
        <v>74</v>
      </c>
      <c r="E43" s="53">
        <f>ROUNDUP(C42*0.2,0)</f>
        <v>1319</v>
      </c>
      <c r="F43" s="53">
        <f>C42-E43</f>
        <v>5273</v>
      </c>
      <c r="G43" s="53">
        <f>ROUNDUP(C42*0.8,0)</f>
        <v>5274</v>
      </c>
      <c r="H43" s="53">
        <f>C42-G43</f>
        <v>1318</v>
      </c>
      <c r="I43" s="57">
        <f t="shared" si="9"/>
        <v>3955</v>
      </c>
      <c r="K43" s="66"/>
      <c r="L43" s="64"/>
      <c r="M43" s="52" t="s">
        <v>74</v>
      </c>
      <c r="N43" s="53">
        <f t="shared" si="10"/>
        <v>1319</v>
      </c>
      <c r="O43" s="53">
        <f>L42-N43</f>
        <v>7255</v>
      </c>
      <c r="P43" s="53">
        <f t="shared" si="11"/>
        <v>5274</v>
      </c>
      <c r="Q43" s="53">
        <f>L42-P43</f>
        <v>3300</v>
      </c>
      <c r="R43" s="57">
        <f t="shared" si="12"/>
        <v>3955</v>
      </c>
    </row>
    <row r="44" spans="2:18" ht="18" customHeight="1">
      <c r="B44" s="66"/>
      <c r="C44" s="64"/>
      <c r="D44" s="52" t="s">
        <v>75</v>
      </c>
      <c r="E44" s="53">
        <f>ROUNDUP(C42*0.15,0)</f>
        <v>989</v>
      </c>
      <c r="F44" s="53">
        <f>C42-E44</f>
        <v>5603</v>
      </c>
      <c r="G44" s="53">
        <f>ROUNDUP(C42*0.7,0)</f>
        <v>4615</v>
      </c>
      <c r="H44" s="53">
        <f>C42-G44</f>
        <v>1977</v>
      </c>
      <c r="I44" s="57">
        <f t="shared" si="9"/>
        <v>3626</v>
      </c>
      <c r="K44" s="66"/>
      <c r="L44" s="64"/>
      <c r="M44" s="52" t="s">
        <v>75</v>
      </c>
      <c r="N44" s="53">
        <f t="shared" si="10"/>
        <v>989</v>
      </c>
      <c r="O44" s="53">
        <f>L42-N44</f>
        <v>7585</v>
      </c>
      <c r="P44" s="53">
        <f t="shared" si="11"/>
        <v>4615</v>
      </c>
      <c r="Q44" s="53">
        <f>L42-P44</f>
        <v>3959</v>
      </c>
      <c r="R44" s="57">
        <f t="shared" si="12"/>
        <v>3626</v>
      </c>
    </row>
    <row r="45" spans="2:18" ht="18" customHeight="1">
      <c r="B45" s="66"/>
      <c r="C45" s="65"/>
      <c r="D45" s="52" t="s">
        <v>76</v>
      </c>
      <c r="E45" s="62">
        <v>0</v>
      </c>
      <c r="F45" s="53">
        <f>C42</f>
        <v>6592</v>
      </c>
      <c r="G45" s="53">
        <f>ROUNDUP(C42*0.6,0)</f>
        <v>3956</v>
      </c>
      <c r="H45" s="53">
        <f>C42-G45</f>
        <v>2636</v>
      </c>
      <c r="I45" s="57">
        <f t="shared" si="9"/>
        <v>3956</v>
      </c>
      <c r="K45" s="66"/>
      <c r="L45" s="65"/>
      <c r="M45" s="52" t="s">
        <v>76</v>
      </c>
      <c r="N45" s="53">
        <f t="shared" si="10"/>
        <v>0</v>
      </c>
      <c r="O45" s="53">
        <f>L42</f>
        <v>8574</v>
      </c>
      <c r="P45" s="53">
        <f t="shared" si="11"/>
        <v>3956</v>
      </c>
      <c r="Q45" s="53">
        <f>L42-P45</f>
        <v>4618</v>
      </c>
      <c r="R45" s="57">
        <f t="shared" si="12"/>
        <v>3956</v>
      </c>
    </row>
    <row r="46" spans="2:18" ht="18" customHeight="1">
      <c r="B46" s="66">
        <v>5</v>
      </c>
      <c r="C46" s="63">
        <f>ROUNDDOWN((((C27+((B46-1)*(C27/2)))/B46)/2),0)*2</f>
        <v>6330</v>
      </c>
      <c r="D46" s="52" t="s">
        <v>73</v>
      </c>
      <c r="E46" s="53">
        <f>ROUNDUP(C46*0.75,0)</f>
        <v>4748</v>
      </c>
      <c r="F46" s="53">
        <f>C46-E46</f>
        <v>1582</v>
      </c>
      <c r="G46" s="53">
        <f>ROUNDUP(C46*0.9,0)</f>
        <v>5697</v>
      </c>
      <c r="H46" s="53">
        <f>C46-G46</f>
        <v>633</v>
      </c>
      <c r="I46" s="57">
        <f t="shared" si="9"/>
        <v>949</v>
      </c>
      <c r="K46" s="66">
        <v>5</v>
      </c>
      <c r="L46" s="63">
        <f>ROUNDDOWN((((L27+((K46-1)*(L27/2)))/K46)/2),0)*2</f>
        <v>8232</v>
      </c>
      <c r="M46" s="52" t="s">
        <v>73</v>
      </c>
      <c r="N46" s="53">
        <f t="shared" si="10"/>
        <v>4748</v>
      </c>
      <c r="O46" s="53">
        <f>L46-N46</f>
        <v>3484</v>
      </c>
      <c r="P46" s="53">
        <f t="shared" si="11"/>
        <v>5697</v>
      </c>
      <c r="Q46" s="53">
        <f>L46-P46</f>
        <v>2535</v>
      </c>
      <c r="R46" s="57">
        <f t="shared" si="12"/>
        <v>949</v>
      </c>
    </row>
    <row r="47" spans="2:18" ht="18" customHeight="1">
      <c r="B47" s="66"/>
      <c r="C47" s="64"/>
      <c r="D47" s="52" t="s">
        <v>74</v>
      </c>
      <c r="E47" s="56">
        <f>ROUNDUP(C46*0.2,0)</f>
        <v>1266</v>
      </c>
      <c r="F47" s="56">
        <f>C46-E47</f>
        <v>5064</v>
      </c>
      <c r="G47" s="56">
        <f>ROUNDUP(C46*0.8,0)</f>
        <v>5064</v>
      </c>
      <c r="H47" s="56">
        <f>C46-G47</f>
        <v>1266</v>
      </c>
      <c r="I47" s="54">
        <f t="shared" si="9"/>
        <v>3798</v>
      </c>
      <c r="K47" s="66"/>
      <c r="L47" s="64"/>
      <c r="M47" s="52" t="s">
        <v>74</v>
      </c>
      <c r="N47" s="53">
        <f t="shared" si="10"/>
        <v>1266</v>
      </c>
      <c r="O47" s="56">
        <f>L46-N47</f>
        <v>6966</v>
      </c>
      <c r="P47" s="53">
        <f t="shared" si="11"/>
        <v>5064</v>
      </c>
      <c r="Q47" s="53">
        <f>L46-P47</f>
        <v>3168</v>
      </c>
      <c r="R47" s="57">
        <f t="shared" si="12"/>
        <v>3798</v>
      </c>
    </row>
    <row r="48" spans="2:18" ht="18" customHeight="1">
      <c r="B48" s="66"/>
      <c r="C48" s="64"/>
      <c r="D48" s="52" t="s">
        <v>75</v>
      </c>
      <c r="E48" s="53">
        <f>ROUNDUP(C46*0.15,0)</f>
        <v>950</v>
      </c>
      <c r="F48" s="53">
        <f>C46-E48</f>
        <v>5380</v>
      </c>
      <c r="G48" s="56">
        <f>ROUNDUP(C46*0.7,0)</f>
        <v>4431</v>
      </c>
      <c r="H48" s="56">
        <f>C46-G48</f>
        <v>1899</v>
      </c>
      <c r="I48" s="54">
        <f t="shared" si="9"/>
        <v>3481</v>
      </c>
      <c r="K48" s="66"/>
      <c r="L48" s="64"/>
      <c r="M48" s="52" t="s">
        <v>75</v>
      </c>
      <c r="N48" s="53">
        <f t="shared" si="10"/>
        <v>950</v>
      </c>
      <c r="O48" s="53">
        <f>L46-N48</f>
        <v>7282</v>
      </c>
      <c r="P48" s="53">
        <f t="shared" si="11"/>
        <v>4431</v>
      </c>
      <c r="Q48" s="53">
        <f>L46-P48</f>
        <v>3801</v>
      </c>
      <c r="R48" s="57">
        <f t="shared" si="12"/>
        <v>3481</v>
      </c>
    </row>
    <row r="49" spans="2:18" ht="18" customHeight="1">
      <c r="B49" s="66"/>
      <c r="C49" s="65"/>
      <c r="D49" s="52" t="s">
        <v>40</v>
      </c>
      <c r="E49" s="67">
        <v>0</v>
      </c>
      <c r="F49" s="56">
        <f>C46</f>
        <v>6330</v>
      </c>
      <c r="G49" s="56">
        <f>ROUNDUP(C46*0.6,0)</f>
        <v>3798</v>
      </c>
      <c r="H49" s="56">
        <f>C46-G49</f>
        <v>2532</v>
      </c>
      <c r="I49" s="54">
        <f t="shared" si="9"/>
        <v>3798</v>
      </c>
      <c r="K49" s="66"/>
      <c r="L49" s="65"/>
      <c r="M49" s="52" t="s">
        <v>40</v>
      </c>
      <c r="N49" s="53">
        <f t="shared" si="10"/>
        <v>0</v>
      </c>
      <c r="O49" s="56">
        <f>L46</f>
        <v>8232</v>
      </c>
      <c r="P49" s="53">
        <f t="shared" si="11"/>
        <v>3798</v>
      </c>
      <c r="Q49" s="53">
        <f>L46-P49</f>
        <v>4434</v>
      </c>
      <c r="R49" s="57">
        <f t="shared" si="12"/>
        <v>3798</v>
      </c>
    </row>
    <row r="50" spans="2:18" ht="18" customHeight="1">
      <c r="G50" s="44"/>
      <c r="H50" s="44"/>
      <c r="I50" s="45"/>
      <c r="P50" s="49"/>
      <c r="Q50" s="49"/>
      <c r="R50" s="49"/>
    </row>
    <row r="51" spans="2:18" ht="18" customHeight="1">
      <c r="B51" s="46" t="s">
        <v>6</v>
      </c>
      <c r="C51" s="47">
        <v>10550</v>
      </c>
      <c r="D51" s="41" t="s">
        <v>4</v>
      </c>
      <c r="E51" s="42" t="s">
        <v>173</v>
      </c>
      <c r="F51" s="42"/>
      <c r="G51" s="42"/>
      <c r="H51" s="42"/>
      <c r="I51" s="42"/>
    </row>
    <row r="52" spans="2:18" ht="18" customHeight="1">
      <c r="B52" s="11" t="s">
        <v>9</v>
      </c>
      <c r="C52" s="12" t="s">
        <v>10</v>
      </c>
      <c r="D52" s="41"/>
      <c r="E52" s="14" t="s">
        <v>15</v>
      </c>
      <c r="F52" s="14"/>
      <c r="G52" s="14" t="s">
        <v>49</v>
      </c>
      <c r="H52" s="14"/>
      <c r="I52" s="16" t="s">
        <v>16</v>
      </c>
    </row>
    <row r="53" spans="2:18" ht="18" customHeight="1">
      <c r="B53" s="17"/>
      <c r="C53" s="18"/>
      <c r="D53" s="41"/>
      <c r="E53" s="20" t="s">
        <v>17</v>
      </c>
      <c r="F53" s="20" t="s">
        <v>21</v>
      </c>
      <c r="G53" s="20" t="s">
        <v>17</v>
      </c>
      <c r="H53" s="20" t="s">
        <v>21</v>
      </c>
      <c r="I53" s="20" t="s">
        <v>22</v>
      </c>
    </row>
    <row r="54" spans="2:18" ht="18" customHeight="1">
      <c r="B54" s="50">
        <v>1</v>
      </c>
      <c r="C54" s="51">
        <f>ROUNDDOWN((((C51+((B54-1)*(C51/2)))/B54)/2),0)*2</f>
        <v>10550</v>
      </c>
      <c r="D54" s="52" t="s">
        <v>24</v>
      </c>
      <c r="E54" s="53">
        <f>ROUNDUP(C54*0.85,0)</f>
        <v>8968</v>
      </c>
      <c r="F54" s="53">
        <f>C54-E54</f>
        <v>1582</v>
      </c>
      <c r="G54" s="53">
        <f>ROUNDUP(C54*0.9,0)</f>
        <v>9495</v>
      </c>
      <c r="H54" s="53">
        <f>C54-G54</f>
        <v>1055</v>
      </c>
      <c r="I54" s="57">
        <f>F54-H54</f>
        <v>527</v>
      </c>
    </row>
    <row r="55" spans="2:18" ht="18" customHeight="1">
      <c r="B55" s="58"/>
      <c r="C55" s="59"/>
      <c r="D55" s="52" t="s">
        <v>74</v>
      </c>
      <c r="E55" s="53">
        <f>ROUNDUP(C54*0.6,0)</f>
        <v>6330</v>
      </c>
      <c r="F55" s="53">
        <f>C54-E55</f>
        <v>4220</v>
      </c>
      <c r="G55" s="53">
        <f>ROUNDUP(C54*0.8,0)</f>
        <v>8440</v>
      </c>
      <c r="H55" s="53">
        <f>C54-G55</f>
        <v>2110</v>
      </c>
      <c r="I55" s="57">
        <f t="shared" ref="I55" si="13">F55-H55</f>
        <v>2110</v>
      </c>
    </row>
    <row r="56" spans="2:18" ht="18" customHeight="1">
      <c r="B56" s="58"/>
      <c r="C56" s="59"/>
      <c r="D56" s="52" t="s">
        <v>75</v>
      </c>
      <c r="E56" s="53">
        <f>ROUNDUP(C54*0.15,0)</f>
        <v>1583</v>
      </c>
      <c r="F56" s="53">
        <f>C54-E56</f>
        <v>8967</v>
      </c>
      <c r="G56" s="53">
        <f>ROUNDUP(C54*0.7,0)</f>
        <v>7385</v>
      </c>
      <c r="H56" s="53">
        <f>C54-G56</f>
        <v>3165</v>
      </c>
      <c r="I56" s="57">
        <f>F56-H56</f>
        <v>5802</v>
      </c>
    </row>
    <row r="57" spans="2:18" ht="18" customHeight="1">
      <c r="B57" s="60"/>
      <c r="C57" s="61"/>
      <c r="D57" s="52" t="s">
        <v>76</v>
      </c>
      <c r="E57" s="62">
        <v>0</v>
      </c>
      <c r="F57" s="53">
        <f>C54</f>
        <v>10550</v>
      </c>
      <c r="G57" s="53">
        <f>ROUNDUP(C54*0.6,0)</f>
        <v>6330</v>
      </c>
      <c r="H57" s="53">
        <f>C54-G57</f>
        <v>4220</v>
      </c>
      <c r="I57" s="57">
        <f t="shared" ref="I57" si="14">F57-H57</f>
        <v>6330</v>
      </c>
    </row>
    <row r="58" spans="2:18" ht="18" customHeight="1">
      <c r="B58" s="50">
        <v>2</v>
      </c>
      <c r="C58" s="51">
        <f>ROUNDDOWN((((C51+((B58-1)*(C51/2)))/B58)/2),0)*2</f>
        <v>7912</v>
      </c>
      <c r="D58" s="52" t="s">
        <v>73</v>
      </c>
      <c r="E58" s="53">
        <f>ROUNDUP(C58*0.85,0)</f>
        <v>6726</v>
      </c>
      <c r="F58" s="53">
        <f>C58-E58</f>
        <v>1186</v>
      </c>
      <c r="G58" s="53">
        <f>ROUNDUP(C58*0.9,0)</f>
        <v>7121</v>
      </c>
      <c r="H58" s="53">
        <f>C58-G58</f>
        <v>791</v>
      </c>
      <c r="I58" s="57">
        <f>F58-H58</f>
        <v>395</v>
      </c>
    </row>
    <row r="59" spans="2:18" ht="18" customHeight="1">
      <c r="B59" s="58"/>
      <c r="C59" s="59"/>
      <c r="D59" s="52" t="s">
        <v>74</v>
      </c>
      <c r="E59" s="53">
        <f>ROUNDUP(C58*0.6,0)</f>
        <v>4748</v>
      </c>
      <c r="F59" s="53">
        <f>C58-E59</f>
        <v>3164</v>
      </c>
      <c r="G59" s="53">
        <f>ROUNDUP(C58*0.8,0)</f>
        <v>6330</v>
      </c>
      <c r="H59" s="53">
        <f>C58-G59</f>
        <v>1582</v>
      </c>
      <c r="I59" s="57">
        <f t="shared" ref="I59" si="15">F59-H59</f>
        <v>1582</v>
      </c>
    </row>
    <row r="60" spans="2:18" ht="18" customHeight="1">
      <c r="B60" s="58"/>
      <c r="C60" s="59"/>
      <c r="D60" s="52" t="s">
        <v>75</v>
      </c>
      <c r="E60" s="53">
        <f>ROUNDUP(C58*0.15,0)</f>
        <v>1187</v>
      </c>
      <c r="F60" s="53">
        <f>C58-E60</f>
        <v>6725</v>
      </c>
      <c r="G60" s="53">
        <f>ROUNDUP(C58*0.7,0)</f>
        <v>5539</v>
      </c>
      <c r="H60" s="53">
        <f>C58-G60</f>
        <v>2373</v>
      </c>
      <c r="I60" s="57">
        <f>F60-H60</f>
        <v>4352</v>
      </c>
    </row>
    <row r="61" spans="2:18" ht="18" customHeight="1">
      <c r="B61" s="60"/>
      <c r="C61" s="61"/>
      <c r="D61" s="52" t="s">
        <v>76</v>
      </c>
      <c r="E61" s="62">
        <v>0</v>
      </c>
      <c r="F61" s="53">
        <f>C58</f>
        <v>7912</v>
      </c>
      <c r="G61" s="53">
        <f>ROUNDUP(C58*0.6,0)</f>
        <v>4748</v>
      </c>
      <c r="H61" s="53">
        <f>C58-G61</f>
        <v>3164</v>
      </c>
      <c r="I61" s="57">
        <f t="shared" ref="I61:I63" si="16">F61-H61</f>
        <v>4748</v>
      </c>
    </row>
    <row r="62" spans="2:18" ht="18" customHeight="1">
      <c r="B62" s="66">
        <v>3</v>
      </c>
      <c r="C62" s="51">
        <f>ROUNDDOWN((((C51+((B62-1)*(C51/2)))/B62)/2),0)*2</f>
        <v>7032</v>
      </c>
      <c r="D62" s="52" t="s">
        <v>73</v>
      </c>
      <c r="E62" s="53">
        <f>ROUNDUP(C62*0.85,0)</f>
        <v>5978</v>
      </c>
      <c r="F62" s="53">
        <f>C62-E62</f>
        <v>1054</v>
      </c>
      <c r="G62" s="53">
        <f>ROUNDUP(C62*0.9,0)</f>
        <v>6329</v>
      </c>
      <c r="H62" s="53">
        <f>C62-G62</f>
        <v>703</v>
      </c>
      <c r="I62" s="57">
        <f t="shared" si="16"/>
        <v>351</v>
      </c>
    </row>
    <row r="63" spans="2:18" ht="18" customHeight="1">
      <c r="B63" s="66"/>
      <c r="C63" s="59"/>
      <c r="D63" s="52" t="s">
        <v>74</v>
      </c>
      <c r="E63" s="53">
        <f>ROUNDUP(C62*0.6,0)</f>
        <v>4220</v>
      </c>
      <c r="F63" s="53">
        <f>C62-E63</f>
        <v>2812</v>
      </c>
      <c r="G63" s="53">
        <f>ROUNDUP(C62*0.8,0)</f>
        <v>5626</v>
      </c>
      <c r="H63" s="53">
        <f>C62-G63</f>
        <v>1406</v>
      </c>
      <c r="I63" s="57">
        <f t="shared" si="16"/>
        <v>1406</v>
      </c>
    </row>
    <row r="64" spans="2:18" ht="18" customHeight="1">
      <c r="B64" s="66"/>
      <c r="C64" s="59"/>
      <c r="D64" s="52" t="s">
        <v>75</v>
      </c>
      <c r="E64" s="53">
        <f>ROUNDUP(C62*0.15,0)</f>
        <v>1055</v>
      </c>
      <c r="F64" s="53">
        <f>C62-E64</f>
        <v>5977</v>
      </c>
      <c r="G64" s="53">
        <f>ROUNDUP(C62*0.7,0)</f>
        <v>4923</v>
      </c>
      <c r="H64" s="53">
        <f>C62-G64</f>
        <v>2109</v>
      </c>
      <c r="I64" s="57">
        <f>F64-H64</f>
        <v>3868</v>
      </c>
    </row>
    <row r="65" spans="2:9" ht="18" customHeight="1">
      <c r="B65" s="66"/>
      <c r="C65" s="61"/>
      <c r="D65" s="52" t="s">
        <v>174</v>
      </c>
      <c r="E65" s="62">
        <v>0</v>
      </c>
      <c r="F65" s="53">
        <f>C62</f>
        <v>7032</v>
      </c>
      <c r="G65" s="53">
        <f>ROUNDUP(C62*0.6,0)</f>
        <v>4220</v>
      </c>
      <c r="H65" s="53">
        <f>C62-G65</f>
        <v>2812</v>
      </c>
      <c r="I65" s="57">
        <f t="shared" ref="I65" si="17">F65-H65</f>
        <v>4220</v>
      </c>
    </row>
  </sheetData>
  <mergeCells count="76">
    <mergeCell ref="B54:B57"/>
    <mergeCell ref="C54:C57"/>
    <mergeCell ref="B58:B61"/>
    <mergeCell ref="C58:C61"/>
    <mergeCell ref="B62:B65"/>
    <mergeCell ref="C62:C65"/>
    <mergeCell ref="D51:D53"/>
    <mergeCell ref="E51:I51"/>
    <mergeCell ref="B52:B53"/>
    <mergeCell ref="C52:C53"/>
    <mergeCell ref="E52:F52"/>
    <mergeCell ref="G52:H52"/>
    <mergeCell ref="B42:B45"/>
    <mergeCell ref="C42:C45"/>
    <mergeCell ref="K42:K45"/>
    <mergeCell ref="L42:L45"/>
    <mergeCell ref="B46:B49"/>
    <mergeCell ref="C46:C49"/>
    <mergeCell ref="K46:K49"/>
    <mergeCell ref="L46:L49"/>
    <mergeCell ref="B34:B37"/>
    <mergeCell ref="C34:C37"/>
    <mergeCell ref="K34:K37"/>
    <mergeCell ref="L34:L37"/>
    <mergeCell ref="B38:B41"/>
    <mergeCell ref="C38:C41"/>
    <mergeCell ref="K38:K41"/>
    <mergeCell ref="L38:L41"/>
    <mergeCell ref="N28:O28"/>
    <mergeCell ref="P28:Q28"/>
    <mergeCell ref="B30:B33"/>
    <mergeCell ref="C30:C33"/>
    <mergeCell ref="K30:K33"/>
    <mergeCell ref="L30:L33"/>
    <mergeCell ref="D27:D29"/>
    <mergeCell ref="E27:I27"/>
    <mergeCell ref="M27:M29"/>
    <mergeCell ref="N27:R27"/>
    <mergeCell ref="B28:B29"/>
    <mergeCell ref="C28:C29"/>
    <mergeCell ref="E28:F28"/>
    <mergeCell ref="G28:H28"/>
    <mergeCell ref="K28:K29"/>
    <mergeCell ref="L28:L29"/>
    <mergeCell ref="B18:B21"/>
    <mergeCell ref="C18:C21"/>
    <mergeCell ref="K18:K21"/>
    <mergeCell ref="L18:L21"/>
    <mergeCell ref="B22:B25"/>
    <mergeCell ref="C22:C25"/>
    <mergeCell ref="K22:K25"/>
    <mergeCell ref="L22:L25"/>
    <mergeCell ref="B10:B13"/>
    <mergeCell ref="C10:C13"/>
    <mergeCell ref="K10:K13"/>
    <mergeCell ref="L10:L13"/>
    <mergeCell ref="B14:B17"/>
    <mergeCell ref="C14:C17"/>
    <mergeCell ref="K14:K17"/>
    <mergeCell ref="L14:L17"/>
    <mergeCell ref="N4:O4"/>
    <mergeCell ref="P4:Q4"/>
    <mergeCell ref="B6:B9"/>
    <mergeCell ref="C6:C9"/>
    <mergeCell ref="K6:K9"/>
    <mergeCell ref="L6:L9"/>
    <mergeCell ref="D3:D5"/>
    <mergeCell ref="E3:I3"/>
    <mergeCell ref="M3:M5"/>
    <mergeCell ref="N3:R3"/>
    <mergeCell ref="B4:B5"/>
    <mergeCell ref="C4:C5"/>
    <mergeCell ref="E4:F4"/>
    <mergeCell ref="G4:H4"/>
    <mergeCell ref="K4:K5"/>
    <mergeCell ref="L4:L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G8" sqref="G8"/>
    </sheetView>
  </sheetViews>
  <sheetFormatPr defaultColWidth="9" defaultRowHeight="12"/>
  <cols>
    <col min="1" max="1" width="3.25" style="2" customWidth="1"/>
    <col min="2" max="2" width="8.625" style="2" customWidth="1"/>
    <col min="3" max="3" width="9.625" style="2" customWidth="1"/>
    <col min="4" max="4" width="6.625" style="3" customWidth="1"/>
    <col min="5" max="7" width="9.625" style="2" customWidth="1"/>
    <col min="8" max="8" width="9.125" style="2" bestFit="1" customWidth="1"/>
    <col min="9" max="9" width="18.75" style="2" customWidth="1"/>
    <col min="10" max="10" width="9" style="2"/>
    <col min="11" max="11" width="12.75" style="2" bestFit="1" customWidth="1"/>
    <col min="12" max="13" width="9" style="2"/>
    <col min="14" max="17" width="9.125" style="2" bestFit="1" customWidth="1"/>
    <col min="18" max="18" width="15.875" style="2" bestFit="1" customWidth="1"/>
    <col min="19" max="16384" width="9" style="2"/>
  </cols>
  <sheetData>
    <row r="1" spans="1:18" ht="18" customHeight="1">
      <c r="A1" s="1" t="s">
        <v>175</v>
      </c>
      <c r="I1" s="4"/>
      <c r="R1" s="4"/>
    </row>
    <row r="2" spans="1:18" ht="18" customHeight="1">
      <c r="A2" s="1"/>
      <c r="I2" s="4" t="s">
        <v>176</v>
      </c>
      <c r="K2" s="49"/>
      <c r="R2" s="4" t="s">
        <v>177</v>
      </c>
    </row>
    <row r="3" spans="1:18" ht="18" customHeight="1">
      <c r="K3" s="49"/>
    </row>
    <row r="4" spans="1:18" ht="18" customHeight="1">
      <c r="B4" s="5" t="s">
        <v>178</v>
      </c>
      <c r="C4" s="6">
        <v>10550</v>
      </c>
      <c r="D4" s="7" t="s">
        <v>179</v>
      </c>
      <c r="E4" s="8" t="s">
        <v>180</v>
      </c>
      <c r="F4" s="9"/>
      <c r="G4" s="9"/>
      <c r="H4" s="9"/>
      <c r="I4" s="10"/>
      <c r="K4" s="5" t="s">
        <v>178</v>
      </c>
      <c r="L4" s="6">
        <v>13720</v>
      </c>
      <c r="M4" s="7" t="s">
        <v>181</v>
      </c>
      <c r="N4" s="8" t="s">
        <v>182</v>
      </c>
      <c r="O4" s="9"/>
      <c r="P4" s="9"/>
      <c r="Q4" s="9"/>
      <c r="R4" s="10"/>
    </row>
    <row r="5" spans="1:18" ht="18" customHeight="1">
      <c r="B5" s="11" t="s">
        <v>183</v>
      </c>
      <c r="C5" s="12" t="s">
        <v>10</v>
      </c>
      <c r="D5" s="13"/>
      <c r="E5" s="14" t="s">
        <v>184</v>
      </c>
      <c r="F5" s="14"/>
      <c r="G5" s="14" t="s">
        <v>49</v>
      </c>
      <c r="H5" s="15"/>
      <c r="I5" s="16" t="s">
        <v>16</v>
      </c>
      <c r="K5" s="11" t="s">
        <v>185</v>
      </c>
      <c r="L5" s="12" t="s">
        <v>186</v>
      </c>
      <c r="M5" s="13"/>
      <c r="N5" s="14" t="s">
        <v>187</v>
      </c>
      <c r="O5" s="14"/>
      <c r="P5" s="14" t="s">
        <v>188</v>
      </c>
      <c r="Q5" s="15"/>
      <c r="R5" s="16" t="s">
        <v>16</v>
      </c>
    </row>
    <row r="6" spans="1:18" ht="18" customHeight="1">
      <c r="B6" s="17"/>
      <c r="C6" s="18"/>
      <c r="D6" s="19"/>
      <c r="E6" s="20" t="s">
        <v>54</v>
      </c>
      <c r="F6" s="20" t="s">
        <v>189</v>
      </c>
      <c r="G6" s="20" t="s">
        <v>190</v>
      </c>
      <c r="H6" s="21" t="s">
        <v>191</v>
      </c>
      <c r="I6" s="20" t="s">
        <v>192</v>
      </c>
      <c r="K6" s="17"/>
      <c r="L6" s="18"/>
      <c r="M6" s="19"/>
      <c r="N6" s="20" t="s">
        <v>193</v>
      </c>
      <c r="O6" s="20" t="s">
        <v>21</v>
      </c>
      <c r="P6" s="20" t="s">
        <v>193</v>
      </c>
      <c r="Q6" s="21" t="s">
        <v>191</v>
      </c>
      <c r="R6" s="20" t="s">
        <v>192</v>
      </c>
    </row>
    <row r="7" spans="1:18" ht="18" customHeight="1">
      <c r="B7" s="50">
        <v>1</v>
      </c>
      <c r="C7" s="51">
        <f>ROUNDDOWN((((C4+((B7-1)*(C4/2)))/B7)/2),0)</f>
        <v>5275</v>
      </c>
      <c r="D7" s="52" t="s">
        <v>24</v>
      </c>
      <c r="E7" s="53">
        <f>ROUNDUP(C7*0.9,0)</f>
        <v>4748</v>
      </c>
      <c r="F7" s="53">
        <f>C7-E7</f>
        <v>527</v>
      </c>
      <c r="G7" s="53">
        <f>ROUNDUP(C7*0.9,0)</f>
        <v>4748</v>
      </c>
      <c r="H7" s="53">
        <f>C7-G7</f>
        <v>527</v>
      </c>
      <c r="I7" s="54">
        <f>F7-H7</f>
        <v>0</v>
      </c>
      <c r="J7" s="55"/>
      <c r="K7" s="50">
        <v>1</v>
      </c>
      <c r="L7" s="51">
        <f>ROUNDDOWN((((L4+((K7-1)*(L4/2)))/K7)/2),0)</f>
        <v>6860</v>
      </c>
      <c r="M7" s="52" t="s">
        <v>194</v>
      </c>
      <c r="N7" s="56">
        <f>E7</f>
        <v>4748</v>
      </c>
      <c r="O7" s="53">
        <f>L7-N7</f>
        <v>2112</v>
      </c>
      <c r="P7" s="53">
        <f>G7</f>
        <v>4748</v>
      </c>
      <c r="Q7" s="53">
        <f>L7-P7</f>
        <v>2112</v>
      </c>
      <c r="R7" s="57">
        <f t="shared" ref="R7:R26" si="0">O7-Q7</f>
        <v>0</v>
      </c>
    </row>
    <row r="8" spans="1:18" ht="18" customHeight="1">
      <c r="B8" s="58"/>
      <c r="C8" s="59"/>
      <c r="D8" s="52" t="s">
        <v>26</v>
      </c>
      <c r="E8" s="53">
        <f>ROUNDUP(C7*0.6,0)</f>
        <v>3165</v>
      </c>
      <c r="F8" s="53">
        <f>C7-E8</f>
        <v>2110</v>
      </c>
      <c r="G8" s="53">
        <f>ROUNDUP(C7*0.8,0)</f>
        <v>4220</v>
      </c>
      <c r="H8" s="53">
        <f>C7-G8</f>
        <v>1055</v>
      </c>
      <c r="I8" s="54">
        <f t="shared" ref="I8:I26" si="1">F8-H8</f>
        <v>1055</v>
      </c>
      <c r="J8" s="55"/>
      <c r="K8" s="58"/>
      <c r="L8" s="59"/>
      <c r="M8" s="52" t="s">
        <v>59</v>
      </c>
      <c r="N8" s="56">
        <f>E8</f>
        <v>3165</v>
      </c>
      <c r="O8" s="53">
        <f>L7-N8</f>
        <v>3695</v>
      </c>
      <c r="P8" s="53">
        <f>G8</f>
        <v>4220</v>
      </c>
      <c r="Q8" s="53">
        <f>L7-P8</f>
        <v>2640</v>
      </c>
      <c r="R8" s="57">
        <f>O8-Q8</f>
        <v>1055</v>
      </c>
    </row>
    <row r="9" spans="1:18" ht="16.5" customHeight="1">
      <c r="B9" s="58"/>
      <c r="C9" s="59"/>
      <c r="D9" s="52" t="s">
        <v>195</v>
      </c>
      <c r="E9" s="53">
        <f>ROUNDUP(C7*0.15,0)</f>
        <v>792</v>
      </c>
      <c r="F9" s="53">
        <f>C7-E9</f>
        <v>4483</v>
      </c>
      <c r="G9" s="53">
        <f>ROUNDUP(C7*0.7,0)</f>
        <v>3693</v>
      </c>
      <c r="H9" s="53">
        <f>C7-G9</f>
        <v>1582</v>
      </c>
      <c r="I9" s="54">
        <f t="shared" si="1"/>
        <v>2901</v>
      </c>
      <c r="J9" s="55"/>
      <c r="K9" s="58"/>
      <c r="L9" s="59"/>
      <c r="M9" s="52" t="s">
        <v>195</v>
      </c>
      <c r="N9" s="56">
        <f t="shared" ref="N9:N26" si="2">E9</f>
        <v>792</v>
      </c>
      <c r="O9" s="53">
        <f>L7-N9</f>
        <v>6068</v>
      </c>
      <c r="P9" s="53">
        <f>G9</f>
        <v>3693</v>
      </c>
      <c r="Q9" s="53">
        <f>L7-P9</f>
        <v>3167</v>
      </c>
      <c r="R9" s="57">
        <f>O9-Q9</f>
        <v>2901</v>
      </c>
    </row>
    <row r="10" spans="1:18" ht="18" customHeight="1">
      <c r="B10" s="60"/>
      <c r="C10" s="61"/>
      <c r="D10" s="52" t="s">
        <v>196</v>
      </c>
      <c r="E10" s="62">
        <v>0</v>
      </c>
      <c r="F10" s="53">
        <f>C7</f>
        <v>5275</v>
      </c>
      <c r="G10" s="53">
        <f>ROUNDUP(C7*0.6,0)</f>
        <v>3165</v>
      </c>
      <c r="H10" s="53">
        <f>C7-G10</f>
        <v>2110</v>
      </c>
      <c r="I10" s="54">
        <f t="shared" si="1"/>
        <v>3165</v>
      </c>
      <c r="J10" s="55"/>
      <c r="K10" s="60"/>
      <c r="L10" s="61"/>
      <c r="M10" s="52" t="s">
        <v>196</v>
      </c>
      <c r="N10" s="56">
        <f t="shared" si="2"/>
        <v>0</v>
      </c>
      <c r="O10" s="53">
        <f>L7</f>
        <v>6860</v>
      </c>
      <c r="P10" s="53">
        <f>G10</f>
        <v>3165</v>
      </c>
      <c r="Q10" s="53">
        <f>L7-P10</f>
        <v>3695</v>
      </c>
      <c r="R10" s="57">
        <f t="shared" si="0"/>
        <v>3165</v>
      </c>
    </row>
    <row r="11" spans="1:18" ht="18" customHeight="1">
      <c r="B11" s="50">
        <v>2</v>
      </c>
      <c r="C11" s="51">
        <f>ROUNDDOWN((((C4+((B11-1)*(C4/2)))/B11)/2),0)</f>
        <v>3956</v>
      </c>
      <c r="D11" s="52" t="s">
        <v>30</v>
      </c>
      <c r="E11" s="53">
        <f>ROUNDUP(C11*0.9,0)</f>
        <v>3561</v>
      </c>
      <c r="F11" s="53">
        <f>C11-E11</f>
        <v>395</v>
      </c>
      <c r="G11" s="53">
        <f>ROUNDUP(C11*0.9,0)</f>
        <v>3561</v>
      </c>
      <c r="H11" s="53">
        <f>C11-G11</f>
        <v>395</v>
      </c>
      <c r="I11" s="54">
        <f t="shared" si="1"/>
        <v>0</v>
      </c>
      <c r="J11" s="55"/>
      <c r="K11" s="50">
        <v>2</v>
      </c>
      <c r="L11" s="51">
        <f>ROUNDDOWN((((L4+((K11-1)*(L4/2)))/K11)/2),0)</f>
        <v>5145</v>
      </c>
      <c r="M11" s="52" t="s">
        <v>197</v>
      </c>
      <c r="N11" s="56">
        <f t="shared" si="2"/>
        <v>3561</v>
      </c>
      <c r="O11" s="53">
        <f>L11-N11</f>
        <v>1584</v>
      </c>
      <c r="P11" s="53">
        <f t="shared" ref="P11:P26" si="3">G11</f>
        <v>3561</v>
      </c>
      <c r="Q11" s="53">
        <f>L11-P11</f>
        <v>1584</v>
      </c>
      <c r="R11" s="57">
        <f t="shared" si="0"/>
        <v>0</v>
      </c>
    </row>
    <row r="12" spans="1:18" ht="18" customHeight="1">
      <c r="B12" s="58"/>
      <c r="C12" s="59"/>
      <c r="D12" s="52" t="s">
        <v>198</v>
      </c>
      <c r="E12" s="53">
        <v>4748</v>
      </c>
      <c r="F12" s="53">
        <f>C11-E12</f>
        <v>-792</v>
      </c>
      <c r="G12" s="53">
        <f>ROUNDUP(C11*0.8,0)</f>
        <v>3165</v>
      </c>
      <c r="H12" s="53">
        <f>C11-G12</f>
        <v>791</v>
      </c>
      <c r="I12" s="54">
        <f t="shared" si="1"/>
        <v>-1583</v>
      </c>
      <c r="J12" s="55"/>
      <c r="K12" s="58"/>
      <c r="L12" s="59"/>
      <c r="M12" s="52" t="s">
        <v>199</v>
      </c>
      <c r="N12" s="56">
        <f t="shared" si="2"/>
        <v>4748</v>
      </c>
      <c r="O12" s="53">
        <f>L11-N12</f>
        <v>397</v>
      </c>
      <c r="P12" s="53">
        <f t="shared" si="3"/>
        <v>3165</v>
      </c>
      <c r="Q12" s="53">
        <f>L11-P12</f>
        <v>1980</v>
      </c>
      <c r="R12" s="57">
        <f t="shared" si="0"/>
        <v>-1583</v>
      </c>
    </row>
    <row r="13" spans="1:18" ht="18" customHeight="1">
      <c r="B13" s="58"/>
      <c r="C13" s="59"/>
      <c r="D13" s="52" t="s">
        <v>195</v>
      </c>
      <c r="E13" s="53">
        <v>1188</v>
      </c>
      <c r="F13" s="53">
        <f>C11-E13</f>
        <v>2768</v>
      </c>
      <c r="G13" s="53">
        <f>ROUNDUP(C11*0.7,0)</f>
        <v>2770</v>
      </c>
      <c r="H13" s="53">
        <f>C11-G13</f>
        <v>1186</v>
      </c>
      <c r="I13" s="54">
        <f t="shared" si="1"/>
        <v>1582</v>
      </c>
      <c r="J13" s="55"/>
      <c r="K13" s="58"/>
      <c r="L13" s="59"/>
      <c r="M13" s="52" t="s">
        <v>195</v>
      </c>
      <c r="N13" s="56">
        <f t="shared" si="2"/>
        <v>1188</v>
      </c>
      <c r="O13" s="53">
        <f>L11-N13</f>
        <v>3957</v>
      </c>
      <c r="P13" s="53">
        <f t="shared" si="3"/>
        <v>2770</v>
      </c>
      <c r="Q13" s="53">
        <f>L11-P13</f>
        <v>2375</v>
      </c>
      <c r="R13" s="57">
        <f t="shared" si="0"/>
        <v>1582</v>
      </c>
    </row>
    <row r="14" spans="1:18" ht="18" customHeight="1">
      <c r="B14" s="60"/>
      <c r="C14" s="61"/>
      <c r="D14" s="52" t="s">
        <v>28</v>
      </c>
      <c r="E14" s="53">
        <v>0</v>
      </c>
      <c r="F14" s="53">
        <f>C11</f>
        <v>3956</v>
      </c>
      <c r="G14" s="53">
        <f>ROUNDUP(C11*0.6,0)</f>
        <v>2374</v>
      </c>
      <c r="H14" s="53">
        <f>C11-G14</f>
        <v>1582</v>
      </c>
      <c r="I14" s="54">
        <f t="shared" si="1"/>
        <v>2374</v>
      </c>
      <c r="J14" s="55"/>
      <c r="K14" s="60"/>
      <c r="L14" s="61"/>
      <c r="M14" s="52" t="s">
        <v>29</v>
      </c>
      <c r="N14" s="56">
        <f t="shared" si="2"/>
        <v>0</v>
      </c>
      <c r="O14" s="53">
        <f>L11</f>
        <v>5145</v>
      </c>
      <c r="P14" s="53">
        <f t="shared" si="3"/>
        <v>2374</v>
      </c>
      <c r="Q14" s="53">
        <f>L11-P14</f>
        <v>2771</v>
      </c>
      <c r="R14" s="57">
        <f t="shared" si="0"/>
        <v>2374</v>
      </c>
    </row>
    <row r="15" spans="1:18" ht="18" customHeight="1">
      <c r="B15" s="50">
        <v>3</v>
      </c>
      <c r="C15" s="51">
        <f>ROUNDDOWN((((C4+((B15-1)*(C4/2)))/B15)/2),0)</f>
        <v>3516</v>
      </c>
      <c r="D15" s="52" t="s">
        <v>30</v>
      </c>
      <c r="E15" s="53">
        <f>ROUNDUP(C15*0.9,0)</f>
        <v>3165</v>
      </c>
      <c r="F15" s="53">
        <f>C15-E15</f>
        <v>351</v>
      </c>
      <c r="G15" s="53">
        <f>ROUNDUP(C15*0.9,0)</f>
        <v>3165</v>
      </c>
      <c r="H15" s="53">
        <f>C15-G15</f>
        <v>351</v>
      </c>
      <c r="I15" s="54">
        <f t="shared" si="1"/>
        <v>0</v>
      </c>
      <c r="J15" s="55"/>
      <c r="K15" s="50">
        <v>3</v>
      </c>
      <c r="L15" s="51">
        <f>ROUNDDOWN((((L4+((K15-1)*(L4/2)))/K15)/2),0)</f>
        <v>4573</v>
      </c>
      <c r="M15" s="52" t="s">
        <v>200</v>
      </c>
      <c r="N15" s="56">
        <f t="shared" si="2"/>
        <v>3165</v>
      </c>
      <c r="O15" s="53">
        <f>L15-N15</f>
        <v>1408</v>
      </c>
      <c r="P15" s="53">
        <f t="shared" si="3"/>
        <v>3165</v>
      </c>
      <c r="Q15" s="53">
        <f>L15-P15</f>
        <v>1408</v>
      </c>
      <c r="R15" s="57">
        <f t="shared" si="0"/>
        <v>0</v>
      </c>
    </row>
    <row r="16" spans="1:18" ht="18" customHeight="1">
      <c r="B16" s="58"/>
      <c r="C16" s="59"/>
      <c r="D16" s="52" t="s">
        <v>199</v>
      </c>
      <c r="E16" s="53">
        <v>4220</v>
      </c>
      <c r="F16" s="53">
        <f>C15-E16</f>
        <v>-704</v>
      </c>
      <c r="G16" s="53">
        <f>ROUNDUP(C15*0.8,0)</f>
        <v>2813</v>
      </c>
      <c r="H16" s="53">
        <f>C15-G16</f>
        <v>703</v>
      </c>
      <c r="I16" s="54">
        <f t="shared" si="1"/>
        <v>-1407</v>
      </c>
      <c r="J16" s="55"/>
      <c r="K16" s="58"/>
      <c r="L16" s="59"/>
      <c r="M16" s="52" t="s">
        <v>198</v>
      </c>
      <c r="N16" s="56">
        <f t="shared" si="2"/>
        <v>4220</v>
      </c>
      <c r="O16" s="53">
        <f>L15-N16</f>
        <v>353</v>
      </c>
      <c r="P16" s="53">
        <f t="shared" si="3"/>
        <v>2813</v>
      </c>
      <c r="Q16" s="53">
        <f>L15-P16</f>
        <v>1760</v>
      </c>
      <c r="R16" s="57">
        <f t="shared" si="0"/>
        <v>-1407</v>
      </c>
    </row>
    <row r="17" spans="2:18" ht="18" customHeight="1">
      <c r="B17" s="58"/>
      <c r="C17" s="59"/>
      <c r="D17" s="52" t="s">
        <v>27</v>
      </c>
      <c r="E17" s="53">
        <v>1056</v>
      </c>
      <c r="F17" s="53">
        <f>C15-E17</f>
        <v>2460</v>
      </c>
      <c r="G17" s="53">
        <f>ROUNDUP(C15*0.7,0)</f>
        <v>2462</v>
      </c>
      <c r="H17" s="53">
        <f>C15-G17</f>
        <v>1054</v>
      </c>
      <c r="I17" s="54">
        <f t="shared" si="1"/>
        <v>1406</v>
      </c>
      <c r="J17" s="55"/>
      <c r="K17" s="58"/>
      <c r="L17" s="59"/>
      <c r="M17" s="52" t="s">
        <v>201</v>
      </c>
      <c r="N17" s="56">
        <f t="shared" si="2"/>
        <v>1056</v>
      </c>
      <c r="O17" s="53">
        <f>L15-N17</f>
        <v>3517</v>
      </c>
      <c r="P17" s="53">
        <f t="shared" si="3"/>
        <v>2462</v>
      </c>
      <c r="Q17" s="53">
        <f>L15-P17</f>
        <v>2111</v>
      </c>
      <c r="R17" s="57">
        <f t="shared" si="0"/>
        <v>1406</v>
      </c>
    </row>
    <row r="18" spans="2:18" ht="18" customHeight="1">
      <c r="B18" s="60"/>
      <c r="C18" s="61"/>
      <c r="D18" s="52" t="s">
        <v>28</v>
      </c>
      <c r="E18" s="53">
        <v>0</v>
      </c>
      <c r="F18" s="53">
        <f>C15</f>
        <v>3516</v>
      </c>
      <c r="G18" s="53">
        <f>ROUNDUP(C15*0.6,0)</f>
        <v>2110</v>
      </c>
      <c r="H18" s="53">
        <f>C15-G18</f>
        <v>1406</v>
      </c>
      <c r="I18" s="54">
        <f t="shared" si="1"/>
        <v>2110</v>
      </c>
      <c r="J18" s="55"/>
      <c r="K18" s="60"/>
      <c r="L18" s="61"/>
      <c r="M18" s="52" t="s">
        <v>28</v>
      </c>
      <c r="N18" s="56">
        <f t="shared" si="2"/>
        <v>0</v>
      </c>
      <c r="O18" s="53">
        <f>L15</f>
        <v>4573</v>
      </c>
      <c r="P18" s="53">
        <f t="shared" si="3"/>
        <v>2110</v>
      </c>
      <c r="Q18" s="53">
        <f>L15-P18</f>
        <v>2463</v>
      </c>
      <c r="R18" s="57">
        <f t="shared" si="0"/>
        <v>2110</v>
      </c>
    </row>
    <row r="19" spans="2:18" ht="18" customHeight="1">
      <c r="B19" s="50">
        <v>4</v>
      </c>
      <c r="C19" s="63">
        <f>ROUNDDOWN((((C4+((B19-1)*(C4/2)))/B19)/2),0)</f>
        <v>3296</v>
      </c>
      <c r="D19" s="52" t="s">
        <v>200</v>
      </c>
      <c r="E19" s="53">
        <f>ROUNDUP(C19*0.9,0)</f>
        <v>2967</v>
      </c>
      <c r="F19" s="53">
        <f>C19-E19</f>
        <v>329</v>
      </c>
      <c r="G19" s="53">
        <f>ROUNDUP(C19*0.9,0)</f>
        <v>2967</v>
      </c>
      <c r="H19" s="53">
        <f>C19-G19</f>
        <v>329</v>
      </c>
      <c r="I19" s="54">
        <f t="shared" si="1"/>
        <v>0</v>
      </c>
      <c r="J19" s="55"/>
      <c r="K19" s="50">
        <v>4</v>
      </c>
      <c r="L19" s="63">
        <f>ROUNDDOWN((((L4+((K19-1)*(L4/2)))/K19)/2),0)</f>
        <v>4287</v>
      </c>
      <c r="M19" s="52" t="s">
        <v>200</v>
      </c>
      <c r="N19" s="56">
        <f t="shared" si="2"/>
        <v>2967</v>
      </c>
      <c r="O19" s="53">
        <f>L19-N19</f>
        <v>1320</v>
      </c>
      <c r="P19" s="53">
        <f t="shared" si="3"/>
        <v>2967</v>
      </c>
      <c r="Q19" s="53">
        <f>L19-P19</f>
        <v>1320</v>
      </c>
      <c r="R19" s="57">
        <f t="shared" si="0"/>
        <v>0</v>
      </c>
    </row>
    <row r="20" spans="2:18" ht="18" customHeight="1">
      <c r="B20" s="58"/>
      <c r="C20" s="64"/>
      <c r="D20" s="52" t="s">
        <v>26</v>
      </c>
      <c r="E20" s="53">
        <v>3956</v>
      </c>
      <c r="F20" s="53">
        <f>C19-E20</f>
        <v>-660</v>
      </c>
      <c r="G20" s="53">
        <f>ROUNDUP(C19*0.8,0)</f>
        <v>2637</v>
      </c>
      <c r="H20" s="53">
        <f>C19-G20</f>
        <v>659</v>
      </c>
      <c r="I20" s="54">
        <f t="shared" si="1"/>
        <v>-1319</v>
      </c>
      <c r="J20" s="55"/>
      <c r="K20" s="58"/>
      <c r="L20" s="64"/>
      <c r="M20" s="52" t="s">
        <v>198</v>
      </c>
      <c r="N20" s="56">
        <f t="shared" si="2"/>
        <v>3956</v>
      </c>
      <c r="O20" s="53">
        <f>L19-N20</f>
        <v>331</v>
      </c>
      <c r="P20" s="53">
        <f t="shared" si="3"/>
        <v>2637</v>
      </c>
      <c r="Q20" s="53">
        <f>L19-P20</f>
        <v>1650</v>
      </c>
      <c r="R20" s="57">
        <f t="shared" si="0"/>
        <v>-1319</v>
      </c>
    </row>
    <row r="21" spans="2:18" ht="18" customHeight="1">
      <c r="B21" s="58"/>
      <c r="C21" s="64"/>
      <c r="D21" s="52" t="s">
        <v>38</v>
      </c>
      <c r="E21" s="53">
        <v>990</v>
      </c>
      <c r="F21" s="53">
        <f>C19-E21</f>
        <v>2306</v>
      </c>
      <c r="G21" s="53">
        <f>ROUNDUP(C19*0.7,0)</f>
        <v>2308</v>
      </c>
      <c r="H21" s="53">
        <f>C19-G21</f>
        <v>988</v>
      </c>
      <c r="I21" s="54">
        <f t="shared" si="1"/>
        <v>1318</v>
      </c>
      <c r="J21" s="55"/>
      <c r="K21" s="58"/>
      <c r="L21" s="64"/>
      <c r="M21" s="52" t="s">
        <v>27</v>
      </c>
      <c r="N21" s="56">
        <f t="shared" si="2"/>
        <v>990</v>
      </c>
      <c r="O21" s="53">
        <f>L19-N21</f>
        <v>3297</v>
      </c>
      <c r="P21" s="53">
        <f t="shared" si="3"/>
        <v>2308</v>
      </c>
      <c r="Q21" s="53">
        <f>L19-P21</f>
        <v>1979</v>
      </c>
      <c r="R21" s="57">
        <f t="shared" si="0"/>
        <v>1318</v>
      </c>
    </row>
    <row r="22" spans="2:18" ht="18" customHeight="1">
      <c r="B22" s="60"/>
      <c r="C22" s="65"/>
      <c r="D22" s="52" t="s">
        <v>29</v>
      </c>
      <c r="E22" s="53">
        <v>0</v>
      </c>
      <c r="F22" s="53">
        <f>C19</f>
        <v>3296</v>
      </c>
      <c r="G22" s="53">
        <f>ROUNDUP(C19*0.6,0)</f>
        <v>1978</v>
      </c>
      <c r="H22" s="53">
        <f>C19-G22</f>
        <v>1318</v>
      </c>
      <c r="I22" s="54">
        <f t="shared" si="1"/>
        <v>1978</v>
      </c>
      <c r="J22" s="55"/>
      <c r="K22" s="60"/>
      <c r="L22" s="65"/>
      <c r="M22" s="52" t="s">
        <v>196</v>
      </c>
      <c r="N22" s="56">
        <f t="shared" si="2"/>
        <v>0</v>
      </c>
      <c r="O22" s="53">
        <f>L19</f>
        <v>4287</v>
      </c>
      <c r="P22" s="53">
        <f t="shared" si="3"/>
        <v>1978</v>
      </c>
      <c r="Q22" s="53">
        <f>L19-P22</f>
        <v>2309</v>
      </c>
      <c r="R22" s="57">
        <f t="shared" si="0"/>
        <v>1978</v>
      </c>
    </row>
    <row r="23" spans="2:18" ht="18" customHeight="1">
      <c r="B23" s="66">
        <v>5</v>
      </c>
      <c r="C23" s="63">
        <f>ROUNDDOWN((((C4+((B23-1)*(C4/2)))/B23)/2),0)</f>
        <v>3165</v>
      </c>
      <c r="D23" s="52" t="s">
        <v>200</v>
      </c>
      <c r="E23" s="53">
        <f>ROUNDUP(C23*0.9,0)</f>
        <v>2849</v>
      </c>
      <c r="F23" s="53">
        <f>C23-E23</f>
        <v>316</v>
      </c>
      <c r="G23" s="53">
        <f>ROUNDUP(C23*0.9,0)</f>
        <v>2849</v>
      </c>
      <c r="H23" s="53">
        <f>C23-G23</f>
        <v>316</v>
      </c>
      <c r="I23" s="54">
        <f t="shared" si="1"/>
        <v>0</v>
      </c>
      <c r="J23" s="55"/>
      <c r="K23" s="66">
        <v>5</v>
      </c>
      <c r="L23" s="63">
        <f>ROUNDDOWN((((L4+((K23-1)*(L4/2)))/K23)/2),0)</f>
        <v>4116</v>
      </c>
      <c r="M23" s="52" t="s">
        <v>24</v>
      </c>
      <c r="N23" s="56">
        <f t="shared" si="2"/>
        <v>2849</v>
      </c>
      <c r="O23" s="53">
        <f>L23-N23</f>
        <v>1267</v>
      </c>
      <c r="P23" s="53">
        <f t="shared" si="3"/>
        <v>2849</v>
      </c>
      <c r="Q23" s="53">
        <f>L23-P23</f>
        <v>1267</v>
      </c>
      <c r="R23" s="57">
        <f t="shared" si="0"/>
        <v>0</v>
      </c>
    </row>
    <row r="24" spans="2:18" ht="18" customHeight="1">
      <c r="B24" s="66"/>
      <c r="C24" s="64"/>
      <c r="D24" s="52" t="s">
        <v>202</v>
      </c>
      <c r="E24" s="53">
        <v>3798</v>
      </c>
      <c r="F24" s="53">
        <f>C23-E24</f>
        <v>-633</v>
      </c>
      <c r="G24" s="53">
        <f>ROUNDUP(C23*0.8,0)</f>
        <v>2532</v>
      </c>
      <c r="H24" s="53">
        <f>C23-G24</f>
        <v>633</v>
      </c>
      <c r="I24" s="54">
        <f t="shared" si="1"/>
        <v>-1266</v>
      </c>
      <c r="J24" s="55"/>
      <c r="K24" s="66"/>
      <c r="L24" s="64"/>
      <c r="M24" s="52" t="s">
        <v>202</v>
      </c>
      <c r="N24" s="56">
        <f t="shared" si="2"/>
        <v>3798</v>
      </c>
      <c r="O24" s="53">
        <f>L23-N24</f>
        <v>318</v>
      </c>
      <c r="P24" s="53">
        <f t="shared" si="3"/>
        <v>2532</v>
      </c>
      <c r="Q24" s="53">
        <f>L23-P24</f>
        <v>1584</v>
      </c>
      <c r="R24" s="57">
        <f t="shared" si="0"/>
        <v>-1266</v>
      </c>
    </row>
    <row r="25" spans="2:18" ht="18" customHeight="1">
      <c r="B25" s="66"/>
      <c r="C25" s="64"/>
      <c r="D25" s="52" t="s">
        <v>195</v>
      </c>
      <c r="E25" s="53">
        <v>950</v>
      </c>
      <c r="F25" s="53">
        <f>C23-E25</f>
        <v>2215</v>
      </c>
      <c r="G25" s="53">
        <f>ROUNDUP(C23*0.7,0)</f>
        <v>2216</v>
      </c>
      <c r="H25" s="53">
        <f>C23-G25</f>
        <v>949</v>
      </c>
      <c r="I25" s="54">
        <f t="shared" si="1"/>
        <v>1266</v>
      </c>
      <c r="J25" s="55"/>
      <c r="K25" s="66"/>
      <c r="L25" s="64"/>
      <c r="M25" s="52" t="s">
        <v>38</v>
      </c>
      <c r="N25" s="56">
        <f t="shared" si="2"/>
        <v>950</v>
      </c>
      <c r="O25" s="53">
        <f>L23-N25</f>
        <v>3166</v>
      </c>
      <c r="P25" s="53">
        <f t="shared" si="3"/>
        <v>2216</v>
      </c>
      <c r="Q25" s="53">
        <f>L23-P25</f>
        <v>1900</v>
      </c>
      <c r="R25" s="57">
        <f t="shared" si="0"/>
        <v>1266</v>
      </c>
    </row>
    <row r="26" spans="2:18" ht="18" customHeight="1">
      <c r="B26" s="66"/>
      <c r="C26" s="65"/>
      <c r="D26" s="52" t="s">
        <v>40</v>
      </c>
      <c r="E26" s="53">
        <v>0</v>
      </c>
      <c r="F26" s="53">
        <f>C23</f>
        <v>3165</v>
      </c>
      <c r="G26" s="53">
        <f>ROUNDUP(C23*0.6,0)</f>
        <v>1899</v>
      </c>
      <c r="H26" s="53">
        <f>C23-G26</f>
        <v>1266</v>
      </c>
      <c r="I26" s="54">
        <f t="shared" si="1"/>
        <v>1899</v>
      </c>
      <c r="J26" s="55"/>
      <c r="K26" s="66"/>
      <c r="L26" s="65"/>
      <c r="M26" s="52" t="s">
        <v>40</v>
      </c>
      <c r="N26" s="56">
        <f t="shared" si="2"/>
        <v>0</v>
      </c>
      <c r="O26" s="53">
        <f>L23</f>
        <v>4116</v>
      </c>
      <c r="P26" s="53">
        <f t="shared" si="3"/>
        <v>1899</v>
      </c>
      <c r="Q26" s="53">
        <f>L23-P26</f>
        <v>2217</v>
      </c>
      <c r="R26" s="57">
        <f t="shared" si="0"/>
        <v>1899</v>
      </c>
    </row>
    <row r="27" spans="2:18" ht="18" customHeight="1">
      <c r="M27" s="3"/>
    </row>
    <row r="28" spans="2:18" ht="18" customHeight="1">
      <c r="B28" s="5" t="s">
        <v>6</v>
      </c>
      <c r="C28" s="40">
        <v>10550</v>
      </c>
      <c r="D28" s="41" t="s">
        <v>4</v>
      </c>
      <c r="E28" s="42" t="s">
        <v>203</v>
      </c>
      <c r="F28" s="42"/>
      <c r="G28" s="42"/>
      <c r="H28" s="42"/>
      <c r="I28" s="42"/>
      <c r="K28" s="5" t="s">
        <v>6</v>
      </c>
      <c r="L28" s="6">
        <v>13720</v>
      </c>
      <c r="M28" s="41" t="s">
        <v>4</v>
      </c>
      <c r="N28" s="42" t="s">
        <v>204</v>
      </c>
      <c r="O28" s="42"/>
      <c r="P28" s="42"/>
      <c r="Q28" s="42"/>
      <c r="R28" s="42"/>
    </row>
    <row r="29" spans="2:18" ht="18" customHeight="1">
      <c r="B29" s="11" t="s">
        <v>9</v>
      </c>
      <c r="C29" s="12" t="s">
        <v>10</v>
      </c>
      <c r="D29" s="41"/>
      <c r="E29" s="14" t="s">
        <v>15</v>
      </c>
      <c r="F29" s="14"/>
      <c r="G29" s="14" t="s">
        <v>49</v>
      </c>
      <c r="H29" s="14"/>
      <c r="I29" s="16" t="s">
        <v>16</v>
      </c>
      <c r="K29" s="11" t="s">
        <v>9</v>
      </c>
      <c r="L29" s="12" t="s">
        <v>10</v>
      </c>
      <c r="M29" s="41"/>
      <c r="N29" s="14" t="s">
        <v>15</v>
      </c>
      <c r="O29" s="14"/>
      <c r="P29" s="14" t="s">
        <v>49</v>
      </c>
      <c r="Q29" s="14"/>
      <c r="R29" s="16" t="s">
        <v>16</v>
      </c>
    </row>
    <row r="30" spans="2:18" ht="18" customHeight="1">
      <c r="B30" s="17"/>
      <c r="C30" s="18"/>
      <c r="D30" s="41"/>
      <c r="E30" s="20" t="s">
        <v>17</v>
      </c>
      <c r="F30" s="20" t="s">
        <v>21</v>
      </c>
      <c r="G30" s="20" t="s">
        <v>17</v>
      </c>
      <c r="H30" s="20" t="s">
        <v>21</v>
      </c>
      <c r="I30" s="20" t="s">
        <v>22</v>
      </c>
      <c r="K30" s="17"/>
      <c r="L30" s="18"/>
      <c r="M30" s="41"/>
      <c r="N30" s="20" t="s">
        <v>17</v>
      </c>
      <c r="O30" s="20" t="s">
        <v>21</v>
      </c>
      <c r="P30" s="20" t="s">
        <v>17</v>
      </c>
      <c r="Q30" s="20" t="s">
        <v>21</v>
      </c>
      <c r="R30" s="20" t="s">
        <v>22</v>
      </c>
    </row>
    <row r="31" spans="2:18" ht="18" customHeight="1">
      <c r="B31" s="50">
        <v>1</v>
      </c>
      <c r="C31" s="51">
        <f>ROUNDDOWN((((C28+((B31-1)*(C28/2)))/B31)/2),0)</f>
        <v>5275</v>
      </c>
      <c r="D31" s="52" t="s">
        <v>24</v>
      </c>
      <c r="E31" s="53">
        <f>ROUNDUP(C31*0.8,0)</f>
        <v>4220</v>
      </c>
      <c r="F31" s="53">
        <f>C31-E31</f>
        <v>1055</v>
      </c>
      <c r="G31" s="53">
        <f>ROUNDUP(C31*0.9,0)</f>
        <v>4748</v>
      </c>
      <c r="H31" s="53">
        <f>C31-G31</f>
        <v>527</v>
      </c>
      <c r="I31" s="54">
        <f t="shared" ref="I31:I50" si="4">F31-H31</f>
        <v>528</v>
      </c>
      <c r="J31" s="55"/>
      <c r="K31" s="50">
        <v>1</v>
      </c>
      <c r="L31" s="51">
        <f>ROUNDDOWN((((L28+((K31-1)*(L28/2)))/K31)/2),0)</f>
        <v>6860</v>
      </c>
      <c r="M31" s="52" t="s">
        <v>24</v>
      </c>
      <c r="N31" s="56">
        <f>E31</f>
        <v>4220</v>
      </c>
      <c r="O31" s="53">
        <f>L31-N31</f>
        <v>2640</v>
      </c>
      <c r="P31" s="53">
        <f>G31</f>
        <v>4748</v>
      </c>
      <c r="Q31" s="53">
        <f>L31-P31</f>
        <v>2112</v>
      </c>
      <c r="R31" s="57">
        <f t="shared" ref="R31:R50" si="5">O31-Q31</f>
        <v>528</v>
      </c>
    </row>
    <row r="32" spans="2:18" ht="18" customHeight="1">
      <c r="B32" s="58"/>
      <c r="C32" s="59"/>
      <c r="D32" s="52" t="s">
        <v>59</v>
      </c>
      <c r="E32" s="53">
        <f>ROUNDUP(C31*0.2,0)</f>
        <v>1055</v>
      </c>
      <c r="F32" s="53">
        <f>C31-E32</f>
        <v>4220</v>
      </c>
      <c r="G32" s="53">
        <f>ROUNDUP(C31*0.8,0)</f>
        <v>4220</v>
      </c>
      <c r="H32" s="53">
        <f>C31-G32</f>
        <v>1055</v>
      </c>
      <c r="I32" s="54">
        <f t="shared" si="4"/>
        <v>3165</v>
      </c>
      <c r="K32" s="58"/>
      <c r="L32" s="59"/>
      <c r="M32" s="52" t="s">
        <v>58</v>
      </c>
      <c r="N32" s="56">
        <f>E32</f>
        <v>1055</v>
      </c>
      <c r="O32" s="53">
        <f>L31-N32</f>
        <v>5805</v>
      </c>
      <c r="P32" s="53">
        <f>G32</f>
        <v>4220</v>
      </c>
      <c r="Q32" s="53">
        <f>L31-P32</f>
        <v>2640</v>
      </c>
      <c r="R32" s="57">
        <f t="shared" si="5"/>
        <v>3165</v>
      </c>
    </row>
    <row r="33" spans="2:18" ht="18" customHeight="1">
      <c r="B33" s="58"/>
      <c r="C33" s="59"/>
      <c r="D33" s="52" t="s">
        <v>60</v>
      </c>
      <c r="E33" s="53">
        <f>ROUNDUP(C31*0.15,0)</f>
        <v>792</v>
      </c>
      <c r="F33" s="53">
        <f>C31-E33</f>
        <v>4483</v>
      </c>
      <c r="G33" s="53">
        <f>ROUNDUP(C31*0.7,0)</f>
        <v>3693</v>
      </c>
      <c r="H33" s="53">
        <f>C31-G33</f>
        <v>1582</v>
      </c>
      <c r="I33" s="54">
        <f t="shared" si="4"/>
        <v>2901</v>
      </c>
      <c r="K33" s="58"/>
      <c r="L33" s="59"/>
      <c r="M33" s="52" t="s">
        <v>27</v>
      </c>
      <c r="N33" s="56">
        <f t="shared" ref="N33:N50" si="6">E33</f>
        <v>792</v>
      </c>
      <c r="O33" s="53">
        <f>L31-N33</f>
        <v>6068</v>
      </c>
      <c r="P33" s="53">
        <f>G33</f>
        <v>3693</v>
      </c>
      <c r="Q33" s="53">
        <f>L31-P33</f>
        <v>3167</v>
      </c>
      <c r="R33" s="57">
        <f t="shared" si="5"/>
        <v>2901</v>
      </c>
    </row>
    <row r="34" spans="2:18" ht="18" customHeight="1">
      <c r="B34" s="60"/>
      <c r="C34" s="61"/>
      <c r="D34" s="52" t="s">
        <v>196</v>
      </c>
      <c r="E34" s="53">
        <v>0</v>
      </c>
      <c r="F34" s="53">
        <f>C31</f>
        <v>5275</v>
      </c>
      <c r="G34" s="53">
        <f>ROUNDUP(C31*0.6,0)</f>
        <v>3165</v>
      </c>
      <c r="H34" s="53">
        <f>C31-G34</f>
        <v>2110</v>
      </c>
      <c r="I34" s="54">
        <f t="shared" si="4"/>
        <v>3165</v>
      </c>
      <c r="K34" s="60"/>
      <c r="L34" s="61"/>
      <c r="M34" s="52" t="s">
        <v>196</v>
      </c>
      <c r="N34" s="56">
        <f t="shared" si="6"/>
        <v>0</v>
      </c>
      <c r="O34" s="53">
        <f>L31</f>
        <v>6860</v>
      </c>
      <c r="P34" s="53">
        <f>G34</f>
        <v>3165</v>
      </c>
      <c r="Q34" s="53">
        <f>L31-P34</f>
        <v>3695</v>
      </c>
      <c r="R34" s="57">
        <f t="shared" si="5"/>
        <v>3165</v>
      </c>
    </row>
    <row r="35" spans="2:18" ht="18" customHeight="1">
      <c r="B35" s="50">
        <v>2</v>
      </c>
      <c r="C35" s="51">
        <f>ROUNDDOWN((((C28+((B35-1)*(C28/2)))/B35)/2),0)</f>
        <v>3956</v>
      </c>
      <c r="D35" s="52" t="s">
        <v>72</v>
      </c>
      <c r="E35" s="53">
        <f>ROUNDUP(C35*0.8,0)</f>
        <v>3165</v>
      </c>
      <c r="F35" s="53">
        <f>C35-E35</f>
        <v>791</v>
      </c>
      <c r="G35" s="53">
        <f>ROUNDUP(C35*0.9,0)</f>
        <v>3561</v>
      </c>
      <c r="H35" s="53">
        <f>C35-G35</f>
        <v>395</v>
      </c>
      <c r="I35" s="54">
        <f t="shared" si="4"/>
        <v>396</v>
      </c>
      <c r="K35" s="50">
        <v>2</v>
      </c>
      <c r="L35" s="51">
        <f>ROUNDDOWN((((L28+((K35-1)*(L28/2)))/K35)/2),0)</f>
        <v>5145</v>
      </c>
      <c r="M35" s="52" t="s">
        <v>200</v>
      </c>
      <c r="N35" s="56">
        <f t="shared" si="6"/>
        <v>3165</v>
      </c>
      <c r="O35" s="53">
        <f>L35-N35</f>
        <v>1980</v>
      </c>
      <c r="P35" s="53">
        <f t="shared" ref="P35:P50" si="7">G35</f>
        <v>3561</v>
      </c>
      <c r="Q35" s="53">
        <f>L35-P35</f>
        <v>1584</v>
      </c>
      <c r="R35" s="57">
        <f t="shared" si="5"/>
        <v>396</v>
      </c>
    </row>
    <row r="36" spans="2:18" ht="18" customHeight="1">
      <c r="B36" s="58"/>
      <c r="C36" s="59"/>
      <c r="D36" s="52" t="s">
        <v>198</v>
      </c>
      <c r="E36" s="53">
        <f>ROUNDUP(C35*0.2,0)</f>
        <v>792</v>
      </c>
      <c r="F36" s="53">
        <f>C35-E36</f>
        <v>3164</v>
      </c>
      <c r="G36" s="53">
        <f>ROUNDUP(C35*0.8,0)</f>
        <v>3165</v>
      </c>
      <c r="H36" s="53">
        <f>C35-G36</f>
        <v>791</v>
      </c>
      <c r="I36" s="54">
        <f t="shared" si="4"/>
        <v>2373</v>
      </c>
      <c r="K36" s="58"/>
      <c r="L36" s="59"/>
      <c r="M36" s="52" t="s">
        <v>58</v>
      </c>
      <c r="N36" s="56">
        <f t="shared" si="6"/>
        <v>792</v>
      </c>
      <c r="O36" s="53">
        <f>L35-N36</f>
        <v>4353</v>
      </c>
      <c r="P36" s="53">
        <f t="shared" si="7"/>
        <v>3165</v>
      </c>
      <c r="Q36" s="53">
        <f>L35-P36</f>
        <v>1980</v>
      </c>
      <c r="R36" s="57">
        <f t="shared" si="5"/>
        <v>2373</v>
      </c>
    </row>
    <row r="37" spans="2:18" ht="18" customHeight="1">
      <c r="B37" s="58"/>
      <c r="C37" s="59"/>
      <c r="D37" s="52" t="s">
        <v>195</v>
      </c>
      <c r="E37" s="53">
        <f>ROUNDUP(C35*0.15,0)</f>
        <v>594</v>
      </c>
      <c r="F37" s="53">
        <f>C35-E37</f>
        <v>3362</v>
      </c>
      <c r="G37" s="53">
        <f>ROUNDUP(C35*0.7,0)</f>
        <v>2770</v>
      </c>
      <c r="H37" s="53">
        <f>C35-G37</f>
        <v>1186</v>
      </c>
      <c r="I37" s="54">
        <f t="shared" si="4"/>
        <v>2176</v>
      </c>
      <c r="K37" s="58"/>
      <c r="L37" s="59"/>
      <c r="M37" s="52" t="s">
        <v>195</v>
      </c>
      <c r="N37" s="56">
        <f t="shared" si="6"/>
        <v>594</v>
      </c>
      <c r="O37" s="53">
        <f>L35-N37</f>
        <v>4551</v>
      </c>
      <c r="P37" s="53">
        <f t="shared" si="7"/>
        <v>2770</v>
      </c>
      <c r="Q37" s="53">
        <f>L35-P37</f>
        <v>2375</v>
      </c>
      <c r="R37" s="57">
        <f t="shared" si="5"/>
        <v>2176</v>
      </c>
    </row>
    <row r="38" spans="2:18" ht="18" customHeight="1">
      <c r="B38" s="60"/>
      <c r="C38" s="61"/>
      <c r="D38" s="52" t="s">
        <v>62</v>
      </c>
      <c r="E38" s="53">
        <v>0</v>
      </c>
      <c r="F38" s="53">
        <f>C35</f>
        <v>3956</v>
      </c>
      <c r="G38" s="53">
        <f>ROUNDUP(C35*0.6,0)</f>
        <v>2374</v>
      </c>
      <c r="H38" s="53">
        <f>C35-G38</f>
        <v>1582</v>
      </c>
      <c r="I38" s="54">
        <f t="shared" si="4"/>
        <v>2374</v>
      </c>
      <c r="K38" s="60"/>
      <c r="L38" s="61"/>
      <c r="M38" s="52" t="s">
        <v>62</v>
      </c>
      <c r="N38" s="56">
        <f t="shared" si="6"/>
        <v>0</v>
      </c>
      <c r="O38" s="53">
        <f>L35</f>
        <v>5145</v>
      </c>
      <c r="P38" s="53">
        <f t="shared" si="7"/>
        <v>2374</v>
      </c>
      <c r="Q38" s="53">
        <f>L35-P38</f>
        <v>2771</v>
      </c>
      <c r="R38" s="57">
        <f t="shared" si="5"/>
        <v>2374</v>
      </c>
    </row>
    <row r="39" spans="2:18" ht="18" customHeight="1">
      <c r="B39" s="66">
        <v>3</v>
      </c>
      <c r="C39" s="51">
        <f>ROUNDDOWN((((C28+((B39-1)*(C28/2)))/B39)/2),0)</f>
        <v>3516</v>
      </c>
      <c r="D39" s="52" t="s">
        <v>55</v>
      </c>
      <c r="E39" s="53">
        <f>ROUNDUP(C39*0.8,0)</f>
        <v>2813</v>
      </c>
      <c r="F39" s="53">
        <f>C39-E39</f>
        <v>703</v>
      </c>
      <c r="G39" s="53">
        <f>ROUNDUP(C39*0.9,0)</f>
        <v>3165</v>
      </c>
      <c r="H39" s="53">
        <f>C39-G39</f>
        <v>351</v>
      </c>
      <c r="I39" s="54">
        <f t="shared" si="4"/>
        <v>352</v>
      </c>
      <c r="K39" s="66">
        <v>3</v>
      </c>
      <c r="L39" s="51">
        <f>ROUNDDOWN((((L28+((K39-1)*(L28/2)))/K39)/2),0)</f>
        <v>4573</v>
      </c>
      <c r="M39" s="52" t="s">
        <v>72</v>
      </c>
      <c r="N39" s="56">
        <f t="shared" si="6"/>
        <v>2813</v>
      </c>
      <c r="O39" s="53">
        <f>L39-N39</f>
        <v>1760</v>
      </c>
      <c r="P39" s="53">
        <f t="shared" si="7"/>
        <v>3165</v>
      </c>
      <c r="Q39" s="53">
        <f>L39-P39</f>
        <v>1408</v>
      </c>
      <c r="R39" s="57">
        <f t="shared" si="5"/>
        <v>352</v>
      </c>
    </row>
    <row r="40" spans="2:18" ht="18" customHeight="1">
      <c r="B40" s="66"/>
      <c r="C40" s="59"/>
      <c r="D40" s="52" t="s">
        <v>58</v>
      </c>
      <c r="E40" s="53">
        <f>ROUNDUP(C39*0.2,0)</f>
        <v>704</v>
      </c>
      <c r="F40" s="53">
        <f>C39-E40</f>
        <v>2812</v>
      </c>
      <c r="G40" s="53">
        <f>ROUNDUP(C39*0.8,0)</f>
        <v>2813</v>
      </c>
      <c r="H40" s="53">
        <f>C39-G40</f>
        <v>703</v>
      </c>
      <c r="I40" s="54">
        <f t="shared" si="4"/>
        <v>2109</v>
      </c>
      <c r="K40" s="66"/>
      <c r="L40" s="59"/>
      <c r="M40" s="52" t="s">
        <v>58</v>
      </c>
      <c r="N40" s="56">
        <f t="shared" si="6"/>
        <v>704</v>
      </c>
      <c r="O40" s="53">
        <f>L39-N40</f>
        <v>3869</v>
      </c>
      <c r="P40" s="53">
        <f t="shared" si="7"/>
        <v>2813</v>
      </c>
      <c r="Q40" s="53">
        <f>L39-P40</f>
        <v>1760</v>
      </c>
      <c r="R40" s="57">
        <f t="shared" si="5"/>
        <v>2109</v>
      </c>
    </row>
    <row r="41" spans="2:18" ht="18" customHeight="1">
      <c r="B41" s="66"/>
      <c r="C41" s="59"/>
      <c r="D41" s="52" t="s">
        <v>27</v>
      </c>
      <c r="E41" s="53">
        <f>ROUNDUP(C39*0.15,0)</f>
        <v>528</v>
      </c>
      <c r="F41" s="53">
        <f>C39-E41</f>
        <v>2988</v>
      </c>
      <c r="G41" s="53">
        <f>ROUNDUP(C39*0.7,0)</f>
        <v>2462</v>
      </c>
      <c r="H41" s="53">
        <f>C39-G41</f>
        <v>1054</v>
      </c>
      <c r="I41" s="54">
        <f t="shared" si="4"/>
        <v>1934</v>
      </c>
      <c r="K41" s="66"/>
      <c r="L41" s="59"/>
      <c r="M41" s="52" t="s">
        <v>195</v>
      </c>
      <c r="N41" s="56">
        <f t="shared" si="6"/>
        <v>528</v>
      </c>
      <c r="O41" s="53">
        <f>L39-N41</f>
        <v>4045</v>
      </c>
      <c r="P41" s="53">
        <f t="shared" si="7"/>
        <v>2462</v>
      </c>
      <c r="Q41" s="53">
        <f>L39-P41</f>
        <v>2111</v>
      </c>
      <c r="R41" s="57">
        <f t="shared" si="5"/>
        <v>1934</v>
      </c>
    </row>
    <row r="42" spans="2:18" ht="18" customHeight="1">
      <c r="B42" s="66"/>
      <c r="C42" s="61"/>
      <c r="D42" s="52" t="s">
        <v>62</v>
      </c>
      <c r="E42" s="53">
        <v>0</v>
      </c>
      <c r="F42" s="53">
        <f>C39</f>
        <v>3516</v>
      </c>
      <c r="G42" s="53">
        <f>ROUNDUP(C39*0.6,0)</f>
        <v>2110</v>
      </c>
      <c r="H42" s="53">
        <f>C39-G42</f>
        <v>1406</v>
      </c>
      <c r="I42" s="54">
        <f t="shared" si="4"/>
        <v>2110</v>
      </c>
      <c r="K42" s="66"/>
      <c r="L42" s="61"/>
      <c r="M42" s="52" t="s">
        <v>62</v>
      </c>
      <c r="N42" s="56">
        <f t="shared" si="6"/>
        <v>0</v>
      </c>
      <c r="O42" s="53">
        <f>L39</f>
        <v>4573</v>
      </c>
      <c r="P42" s="53">
        <f t="shared" si="7"/>
        <v>2110</v>
      </c>
      <c r="Q42" s="53">
        <f>L39-P42</f>
        <v>2463</v>
      </c>
      <c r="R42" s="57">
        <f t="shared" si="5"/>
        <v>2110</v>
      </c>
    </row>
    <row r="43" spans="2:18" ht="18" customHeight="1">
      <c r="B43" s="66">
        <v>4</v>
      </c>
      <c r="C43" s="63">
        <f>ROUNDDOWN((((C28+((B43-1)*(C28/2)))/B43)/2),0)</f>
        <v>3296</v>
      </c>
      <c r="D43" s="52" t="s">
        <v>72</v>
      </c>
      <c r="E43" s="53">
        <f>ROUNDUP(C43*0.8,0)</f>
        <v>2637</v>
      </c>
      <c r="F43" s="53">
        <f>C43-E43</f>
        <v>659</v>
      </c>
      <c r="G43" s="53">
        <f>ROUNDUP(C43*0.9,0)</f>
        <v>2967</v>
      </c>
      <c r="H43" s="53">
        <f>C43-G43</f>
        <v>329</v>
      </c>
      <c r="I43" s="54">
        <f t="shared" si="4"/>
        <v>330</v>
      </c>
      <c r="K43" s="66">
        <v>4</v>
      </c>
      <c r="L43" s="63">
        <f>ROUNDDOWN((((L28+((K43-1)*(L28/2)))/K43)/2),0)</f>
        <v>4287</v>
      </c>
      <c r="M43" s="52" t="s">
        <v>200</v>
      </c>
      <c r="N43" s="56">
        <f t="shared" si="6"/>
        <v>2637</v>
      </c>
      <c r="O43" s="53">
        <f>L43-N43</f>
        <v>1650</v>
      </c>
      <c r="P43" s="53">
        <f t="shared" si="7"/>
        <v>2967</v>
      </c>
      <c r="Q43" s="53">
        <f>L43-P43</f>
        <v>1320</v>
      </c>
      <c r="R43" s="57">
        <f t="shared" si="5"/>
        <v>330</v>
      </c>
    </row>
    <row r="44" spans="2:18" ht="18" customHeight="1">
      <c r="B44" s="66"/>
      <c r="C44" s="64"/>
      <c r="D44" s="52" t="s">
        <v>198</v>
      </c>
      <c r="E44" s="53">
        <f>ROUNDUP(C43*0.2,0)</f>
        <v>660</v>
      </c>
      <c r="F44" s="53">
        <f>C43-E44</f>
        <v>2636</v>
      </c>
      <c r="G44" s="53">
        <f>ROUNDUP(C43*0.8,0)</f>
        <v>2637</v>
      </c>
      <c r="H44" s="53">
        <f>C43-G44</f>
        <v>659</v>
      </c>
      <c r="I44" s="54">
        <f t="shared" si="4"/>
        <v>1977</v>
      </c>
      <c r="K44" s="66"/>
      <c r="L44" s="64"/>
      <c r="M44" s="52" t="s">
        <v>198</v>
      </c>
      <c r="N44" s="56">
        <f t="shared" si="6"/>
        <v>660</v>
      </c>
      <c r="O44" s="53">
        <f>L43-N44</f>
        <v>3627</v>
      </c>
      <c r="P44" s="53">
        <f t="shared" si="7"/>
        <v>2637</v>
      </c>
      <c r="Q44" s="53">
        <v>0</v>
      </c>
      <c r="R44" s="57">
        <f t="shared" si="5"/>
        <v>3627</v>
      </c>
    </row>
    <row r="45" spans="2:18" ht="18" customHeight="1">
      <c r="B45" s="66"/>
      <c r="C45" s="64"/>
      <c r="D45" s="52" t="s">
        <v>195</v>
      </c>
      <c r="E45" s="53">
        <f>ROUNDUP(C43*0.15,0)</f>
        <v>495</v>
      </c>
      <c r="F45" s="53">
        <f>C43-E45</f>
        <v>2801</v>
      </c>
      <c r="G45" s="53">
        <f>ROUNDUP(C43*0.7,0)</f>
        <v>2308</v>
      </c>
      <c r="H45" s="53">
        <f>C43-G45</f>
        <v>988</v>
      </c>
      <c r="I45" s="54">
        <f t="shared" si="4"/>
        <v>1813</v>
      </c>
      <c r="K45" s="66"/>
      <c r="L45" s="64"/>
      <c r="M45" s="52" t="s">
        <v>60</v>
      </c>
      <c r="N45" s="56">
        <f t="shared" si="6"/>
        <v>495</v>
      </c>
      <c r="O45" s="53">
        <f>L43-N45</f>
        <v>3792</v>
      </c>
      <c r="P45" s="53">
        <f t="shared" si="7"/>
        <v>2308</v>
      </c>
      <c r="Q45" s="53">
        <f>L43-P45</f>
        <v>1979</v>
      </c>
      <c r="R45" s="57">
        <f t="shared" si="5"/>
        <v>1813</v>
      </c>
    </row>
    <row r="46" spans="2:18" ht="18" customHeight="1">
      <c r="B46" s="66"/>
      <c r="C46" s="65"/>
      <c r="D46" s="52" t="s">
        <v>28</v>
      </c>
      <c r="E46" s="53">
        <v>0</v>
      </c>
      <c r="F46" s="53">
        <f>C43</f>
        <v>3296</v>
      </c>
      <c r="G46" s="53">
        <f>ROUNDUP(C43*0.6,0)</f>
        <v>1978</v>
      </c>
      <c r="H46" s="53">
        <f>C43-G46</f>
        <v>1318</v>
      </c>
      <c r="I46" s="54">
        <f t="shared" si="4"/>
        <v>1978</v>
      </c>
      <c r="K46" s="66"/>
      <c r="L46" s="65"/>
      <c r="M46" s="52" t="s">
        <v>62</v>
      </c>
      <c r="N46" s="56">
        <f t="shared" si="6"/>
        <v>0</v>
      </c>
      <c r="O46" s="53">
        <f>L43</f>
        <v>4287</v>
      </c>
      <c r="P46" s="53">
        <f t="shared" si="7"/>
        <v>1978</v>
      </c>
      <c r="Q46" s="53">
        <f>L43-P46</f>
        <v>2309</v>
      </c>
      <c r="R46" s="57">
        <f t="shared" si="5"/>
        <v>1978</v>
      </c>
    </row>
    <row r="47" spans="2:18" ht="18" customHeight="1">
      <c r="B47" s="66">
        <v>5</v>
      </c>
      <c r="C47" s="63">
        <f>ROUNDDOWN((((C28+((B47-1)*(C28/2)))/B47)/2),0)</f>
        <v>3165</v>
      </c>
      <c r="D47" s="52" t="s">
        <v>200</v>
      </c>
      <c r="E47" s="53">
        <f>ROUNDUP(C47*0.8,0)</f>
        <v>2532</v>
      </c>
      <c r="F47" s="53">
        <f>C47-E47</f>
        <v>633</v>
      </c>
      <c r="G47" s="53">
        <f>ROUNDUP(C47*0.9,0)</f>
        <v>2849</v>
      </c>
      <c r="H47" s="53">
        <f>C47-G47</f>
        <v>316</v>
      </c>
      <c r="I47" s="54">
        <f>F47-H47</f>
        <v>317</v>
      </c>
      <c r="K47" s="66">
        <v>5</v>
      </c>
      <c r="L47" s="63">
        <f>ROUNDDOWN((((L28+((K47-1)*(L28/2)))/K47)/2),0)</f>
        <v>4116</v>
      </c>
      <c r="M47" s="52" t="s">
        <v>200</v>
      </c>
      <c r="N47" s="56">
        <f t="shared" si="6"/>
        <v>2532</v>
      </c>
      <c r="O47" s="53">
        <f>L47-N47</f>
        <v>1584</v>
      </c>
      <c r="P47" s="53">
        <f t="shared" si="7"/>
        <v>2849</v>
      </c>
      <c r="Q47" s="53">
        <f>L47-P47</f>
        <v>1267</v>
      </c>
      <c r="R47" s="57">
        <f t="shared" si="5"/>
        <v>317</v>
      </c>
    </row>
    <row r="48" spans="2:18" ht="18" customHeight="1">
      <c r="B48" s="66"/>
      <c r="C48" s="64"/>
      <c r="D48" s="52" t="s">
        <v>58</v>
      </c>
      <c r="E48" s="53">
        <f>ROUNDUP(C47*0.2,0)</f>
        <v>633</v>
      </c>
      <c r="F48" s="53">
        <f>C47-E48</f>
        <v>2532</v>
      </c>
      <c r="G48" s="53">
        <f>ROUNDUP(C47*0.8,0)</f>
        <v>2532</v>
      </c>
      <c r="H48" s="53">
        <f>C47-G48</f>
        <v>633</v>
      </c>
      <c r="I48" s="54">
        <f t="shared" si="4"/>
        <v>1899</v>
      </c>
      <c r="K48" s="66"/>
      <c r="L48" s="64"/>
      <c r="M48" s="52" t="s">
        <v>58</v>
      </c>
      <c r="N48" s="56">
        <f t="shared" si="6"/>
        <v>633</v>
      </c>
      <c r="O48" s="53">
        <f>L47-N48</f>
        <v>3483</v>
      </c>
      <c r="P48" s="53">
        <f t="shared" si="7"/>
        <v>2532</v>
      </c>
      <c r="Q48" s="53">
        <f>L47-P48</f>
        <v>1584</v>
      </c>
      <c r="R48" s="57">
        <f t="shared" si="5"/>
        <v>1899</v>
      </c>
    </row>
    <row r="49" spans="2:18" ht="18" customHeight="1">
      <c r="B49" s="66"/>
      <c r="C49" s="64"/>
      <c r="D49" s="52" t="s">
        <v>60</v>
      </c>
      <c r="E49" s="53">
        <f>ROUNDUP(C47*0.15,0)</f>
        <v>475</v>
      </c>
      <c r="F49" s="53">
        <f>C47-E49</f>
        <v>2690</v>
      </c>
      <c r="G49" s="53">
        <f>ROUNDUP(C47*0.7,0)</f>
        <v>2216</v>
      </c>
      <c r="H49" s="53">
        <f>C47-G49</f>
        <v>949</v>
      </c>
      <c r="I49" s="54">
        <f t="shared" si="4"/>
        <v>1741</v>
      </c>
      <c r="K49" s="66"/>
      <c r="L49" s="64"/>
      <c r="M49" s="52" t="s">
        <v>195</v>
      </c>
      <c r="N49" s="56">
        <f t="shared" si="6"/>
        <v>475</v>
      </c>
      <c r="O49" s="53">
        <f>L47-N49</f>
        <v>3641</v>
      </c>
      <c r="P49" s="53">
        <f t="shared" si="7"/>
        <v>2216</v>
      </c>
      <c r="Q49" s="53">
        <f>L47-P49</f>
        <v>1900</v>
      </c>
      <c r="R49" s="57">
        <f t="shared" si="5"/>
        <v>1741</v>
      </c>
    </row>
    <row r="50" spans="2:18" ht="18" customHeight="1">
      <c r="B50" s="66"/>
      <c r="C50" s="65"/>
      <c r="D50" s="52" t="s">
        <v>28</v>
      </c>
      <c r="E50" s="53">
        <v>0</v>
      </c>
      <c r="F50" s="53">
        <f>C47</f>
        <v>3165</v>
      </c>
      <c r="G50" s="53">
        <f>ROUNDUP(C47*0.6,0)</f>
        <v>1899</v>
      </c>
      <c r="H50" s="53">
        <f>C47-G50</f>
        <v>1266</v>
      </c>
      <c r="I50" s="54">
        <f t="shared" si="4"/>
        <v>1899</v>
      </c>
      <c r="K50" s="66"/>
      <c r="L50" s="65"/>
      <c r="M50" s="52" t="s">
        <v>62</v>
      </c>
      <c r="N50" s="56">
        <f t="shared" si="6"/>
        <v>0</v>
      </c>
      <c r="O50" s="53">
        <f>L47</f>
        <v>4116</v>
      </c>
      <c r="P50" s="53">
        <f t="shared" si="7"/>
        <v>1899</v>
      </c>
      <c r="Q50" s="53">
        <f>L47-P50</f>
        <v>2217</v>
      </c>
      <c r="R50" s="57">
        <f t="shared" si="5"/>
        <v>1899</v>
      </c>
    </row>
    <row r="51" spans="2:18" ht="18" customHeight="1">
      <c r="G51" s="44"/>
      <c r="H51" s="44"/>
      <c r="I51" s="45"/>
      <c r="J51" s="44"/>
    </row>
    <row r="52" spans="2:18" ht="18" customHeight="1">
      <c r="B52" s="46" t="s">
        <v>205</v>
      </c>
      <c r="C52" s="47">
        <v>10550</v>
      </c>
      <c r="D52" s="41" t="s">
        <v>64</v>
      </c>
      <c r="E52" s="42" t="s">
        <v>65</v>
      </c>
      <c r="F52" s="42"/>
      <c r="G52" s="42"/>
      <c r="H52" s="42"/>
      <c r="I52" s="42"/>
      <c r="J52" s="44"/>
    </row>
    <row r="53" spans="2:18" ht="18" customHeight="1">
      <c r="B53" s="11" t="s">
        <v>206</v>
      </c>
      <c r="C53" s="12" t="s">
        <v>66</v>
      </c>
      <c r="D53" s="41"/>
      <c r="E53" s="14" t="s">
        <v>67</v>
      </c>
      <c r="F53" s="14"/>
      <c r="G53" s="14" t="s">
        <v>68</v>
      </c>
      <c r="H53" s="14"/>
      <c r="I53" s="16" t="s">
        <v>69</v>
      </c>
      <c r="J53" s="44"/>
    </row>
    <row r="54" spans="2:18" ht="18" customHeight="1">
      <c r="B54" s="17"/>
      <c r="C54" s="18"/>
      <c r="D54" s="41"/>
      <c r="E54" s="20" t="s">
        <v>193</v>
      </c>
      <c r="F54" s="20" t="s">
        <v>71</v>
      </c>
      <c r="G54" s="20" t="s">
        <v>193</v>
      </c>
      <c r="H54" s="20" t="s">
        <v>71</v>
      </c>
      <c r="I54" s="20" t="s">
        <v>207</v>
      </c>
      <c r="J54" s="44"/>
    </row>
    <row r="55" spans="2:18" ht="18" customHeight="1">
      <c r="B55" s="50">
        <v>1</v>
      </c>
      <c r="C55" s="51">
        <f>ROUNDDOWN((((C52+((B55-1)*(C52/2)))/B55)/2),0)</f>
        <v>5275</v>
      </c>
      <c r="D55" s="52" t="s">
        <v>72</v>
      </c>
      <c r="E55" s="53">
        <f>ROUNDUP(C55*0.9,0)</f>
        <v>4748</v>
      </c>
      <c r="F55" s="53">
        <f>C55-E55</f>
        <v>527</v>
      </c>
      <c r="G55" s="53">
        <f>ROUNDUP(C55*0.9,0)</f>
        <v>4748</v>
      </c>
      <c r="H55" s="53">
        <f>C55-G55</f>
        <v>527</v>
      </c>
      <c r="I55" s="54">
        <f t="shared" ref="I55:I66" si="8">F55-H55</f>
        <v>0</v>
      </c>
    </row>
    <row r="56" spans="2:18" ht="18" customHeight="1">
      <c r="B56" s="58"/>
      <c r="C56" s="59"/>
      <c r="D56" s="52" t="s">
        <v>198</v>
      </c>
      <c r="E56" s="53">
        <f>ROUNDUP(C55*0.6,0)</f>
        <v>3165</v>
      </c>
      <c r="F56" s="53">
        <f>C55-E56</f>
        <v>2110</v>
      </c>
      <c r="G56" s="53">
        <f>ROUNDUP(C55*0.8,0)</f>
        <v>4220</v>
      </c>
      <c r="H56" s="53">
        <f>C55-G56</f>
        <v>1055</v>
      </c>
      <c r="I56" s="54">
        <f t="shared" si="8"/>
        <v>1055</v>
      </c>
    </row>
    <row r="57" spans="2:18" ht="18" customHeight="1">
      <c r="B57" s="58"/>
      <c r="C57" s="59"/>
      <c r="D57" s="52" t="s">
        <v>60</v>
      </c>
      <c r="E57" s="53">
        <f>ROUNDUP(C55*0.15,0)</f>
        <v>792</v>
      </c>
      <c r="F57" s="53">
        <f>C55-E57</f>
        <v>4483</v>
      </c>
      <c r="G57" s="53">
        <f>ROUNDUP(C55*0.7,0)</f>
        <v>3693</v>
      </c>
      <c r="H57" s="53">
        <f>C55-G57</f>
        <v>1582</v>
      </c>
      <c r="I57" s="54">
        <f t="shared" si="8"/>
        <v>2901</v>
      </c>
    </row>
    <row r="58" spans="2:18" ht="18" customHeight="1">
      <c r="B58" s="60"/>
      <c r="C58" s="61"/>
      <c r="D58" s="52" t="s">
        <v>208</v>
      </c>
      <c r="E58" s="62">
        <v>0</v>
      </c>
      <c r="F58" s="53">
        <f>C55</f>
        <v>5275</v>
      </c>
      <c r="G58" s="53">
        <f>ROUNDUP(C55*0.6,0)</f>
        <v>3165</v>
      </c>
      <c r="H58" s="53">
        <f>C55-G58</f>
        <v>2110</v>
      </c>
      <c r="I58" s="54">
        <f t="shared" si="8"/>
        <v>3165</v>
      </c>
    </row>
    <row r="59" spans="2:18" ht="18" customHeight="1">
      <c r="B59" s="50">
        <v>2</v>
      </c>
      <c r="C59" s="51">
        <f>ROUNDDOWN((((C52+((B59-1)*(C52/2)))/B59)/2),0)</f>
        <v>3956</v>
      </c>
      <c r="D59" s="52" t="s">
        <v>24</v>
      </c>
      <c r="E59" s="53">
        <f>ROUNDUP(C59*0.9,0)</f>
        <v>3561</v>
      </c>
      <c r="F59" s="53">
        <f>C59-E59</f>
        <v>395</v>
      </c>
      <c r="G59" s="53">
        <f>ROUNDUP(C59*0.9,0)</f>
        <v>3561</v>
      </c>
      <c r="H59" s="53">
        <f>C59-G59</f>
        <v>395</v>
      </c>
      <c r="I59" s="54">
        <f t="shared" si="8"/>
        <v>0</v>
      </c>
    </row>
    <row r="60" spans="2:18" ht="18" customHeight="1">
      <c r="B60" s="58"/>
      <c r="C60" s="59"/>
      <c r="D60" s="52" t="s">
        <v>26</v>
      </c>
      <c r="E60" s="53">
        <v>4748</v>
      </c>
      <c r="F60" s="53">
        <v>3164</v>
      </c>
      <c r="G60" s="53">
        <f>ROUNDUP(C59*0.8,0)</f>
        <v>3165</v>
      </c>
      <c r="H60" s="53">
        <f>C59-G60</f>
        <v>791</v>
      </c>
      <c r="I60" s="54">
        <f t="shared" si="8"/>
        <v>2373</v>
      </c>
    </row>
    <row r="61" spans="2:18" ht="18" customHeight="1">
      <c r="B61" s="58"/>
      <c r="C61" s="59"/>
      <c r="D61" s="52" t="s">
        <v>209</v>
      </c>
      <c r="E61" s="53">
        <v>1188</v>
      </c>
      <c r="F61" s="53">
        <v>6724</v>
      </c>
      <c r="G61" s="53">
        <f>ROUNDUP(C59*0.7,0)</f>
        <v>2770</v>
      </c>
      <c r="H61" s="53">
        <f>C59-G61</f>
        <v>1186</v>
      </c>
      <c r="I61" s="54">
        <f t="shared" si="8"/>
        <v>5538</v>
      </c>
    </row>
    <row r="62" spans="2:18" ht="18" customHeight="1">
      <c r="B62" s="60"/>
      <c r="C62" s="61"/>
      <c r="D62" s="52" t="s">
        <v>210</v>
      </c>
      <c r="E62" s="53">
        <v>0</v>
      </c>
      <c r="F62" s="53">
        <v>7912</v>
      </c>
      <c r="G62" s="53">
        <f>ROUNDUP(C59*0.6,0)</f>
        <v>2374</v>
      </c>
      <c r="H62" s="53">
        <f>C59-G62</f>
        <v>1582</v>
      </c>
      <c r="I62" s="54">
        <f t="shared" si="8"/>
        <v>6330</v>
      </c>
    </row>
    <row r="63" spans="2:18" ht="18" customHeight="1">
      <c r="B63" s="66">
        <v>3</v>
      </c>
      <c r="C63" s="51">
        <f>ROUNDDOWN((((C52+((B63-1)*(C52/2)))/B63)/2),0)</f>
        <v>3516</v>
      </c>
      <c r="D63" s="52" t="s">
        <v>211</v>
      </c>
      <c r="E63" s="53">
        <f>ROUNDUP(C63*0.9,0)</f>
        <v>3165</v>
      </c>
      <c r="F63" s="53">
        <f>C63-E63</f>
        <v>351</v>
      </c>
      <c r="G63" s="53">
        <f>ROUNDUP(C63*0.9,0)</f>
        <v>3165</v>
      </c>
      <c r="H63" s="53">
        <f>C63-G63</f>
        <v>351</v>
      </c>
      <c r="I63" s="54">
        <f t="shared" si="8"/>
        <v>0</v>
      </c>
    </row>
    <row r="64" spans="2:18" ht="18" customHeight="1">
      <c r="B64" s="66"/>
      <c r="C64" s="59"/>
      <c r="D64" s="52" t="s">
        <v>212</v>
      </c>
      <c r="E64" s="53">
        <v>4220</v>
      </c>
      <c r="F64" s="53">
        <v>2812</v>
      </c>
      <c r="G64" s="53">
        <f>ROUNDUP(C63*0.8,0)</f>
        <v>2813</v>
      </c>
      <c r="H64" s="53">
        <f>C63-G64</f>
        <v>703</v>
      </c>
      <c r="I64" s="54">
        <f t="shared" si="8"/>
        <v>2109</v>
      </c>
    </row>
    <row r="65" spans="2:9" ht="18" customHeight="1">
      <c r="B65" s="66"/>
      <c r="C65" s="59"/>
      <c r="D65" s="52" t="s">
        <v>38</v>
      </c>
      <c r="E65" s="53">
        <v>1056</v>
      </c>
      <c r="F65" s="53">
        <v>5976</v>
      </c>
      <c r="G65" s="53">
        <f>ROUNDUP(C63*0.7,0)</f>
        <v>2462</v>
      </c>
      <c r="H65" s="53">
        <f>C63-G65</f>
        <v>1054</v>
      </c>
      <c r="I65" s="54">
        <f t="shared" si="8"/>
        <v>4922</v>
      </c>
    </row>
    <row r="66" spans="2:9" ht="18" customHeight="1">
      <c r="B66" s="66"/>
      <c r="C66" s="61"/>
      <c r="D66" s="52" t="s">
        <v>40</v>
      </c>
      <c r="E66" s="53">
        <v>0</v>
      </c>
      <c r="F66" s="53">
        <v>7032</v>
      </c>
      <c r="G66" s="53">
        <f>ROUNDUP(C63*0.6,0)</f>
        <v>2110</v>
      </c>
      <c r="H66" s="53">
        <f>C63-G66</f>
        <v>1406</v>
      </c>
      <c r="I66" s="54">
        <f t="shared" si="8"/>
        <v>5626</v>
      </c>
    </row>
    <row r="67" spans="2:9" ht="18" customHeight="1">
      <c r="E67" s="49"/>
      <c r="F67" s="49"/>
      <c r="G67" s="49"/>
      <c r="H67" s="49"/>
    </row>
  </sheetData>
  <mergeCells count="76">
    <mergeCell ref="B55:B58"/>
    <mergeCell ref="C55:C58"/>
    <mergeCell ref="B59:B62"/>
    <mergeCell ref="C59:C62"/>
    <mergeCell ref="B63:B66"/>
    <mergeCell ref="C63:C66"/>
    <mergeCell ref="D52:D54"/>
    <mergeCell ref="E52:I52"/>
    <mergeCell ref="B53:B54"/>
    <mergeCell ref="C53:C54"/>
    <mergeCell ref="E53:F53"/>
    <mergeCell ref="G53:H53"/>
    <mergeCell ref="B43:B46"/>
    <mergeCell ref="C43:C46"/>
    <mergeCell ref="K43:K46"/>
    <mergeCell ref="L43:L46"/>
    <mergeCell ref="B47:B50"/>
    <mergeCell ref="C47:C50"/>
    <mergeCell ref="K47:K50"/>
    <mergeCell ref="L47:L50"/>
    <mergeCell ref="B35:B38"/>
    <mergeCell ref="C35:C38"/>
    <mergeCell ref="K35:K38"/>
    <mergeCell ref="L35:L38"/>
    <mergeCell ref="B39:B42"/>
    <mergeCell ref="C39:C42"/>
    <mergeCell ref="K39:K42"/>
    <mergeCell ref="L39:L42"/>
    <mergeCell ref="N29:O29"/>
    <mergeCell ref="P29:Q29"/>
    <mergeCell ref="B31:B34"/>
    <mergeCell ref="C31:C34"/>
    <mergeCell ref="K31:K34"/>
    <mergeCell ref="L31:L34"/>
    <mergeCell ref="D28:D30"/>
    <mergeCell ref="E28:I28"/>
    <mergeCell ref="M28:M30"/>
    <mergeCell ref="N28:R28"/>
    <mergeCell ref="B29:B30"/>
    <mergeCell ref="C29:C30"/>
    <mergeCell ref="E29:F29"/>
    <mergeCell ref="G29:H29"/>
    <mergeCell ref="K29:K30"/>
    <mergeCell ref="L29:L30"/>
    <mergeCell ref="B19:B22"/>
    <mergeCell ref="C19:C22"/>
    <mergeCell ref="K19:K22"/>
    <mergeCell ref="L19:L22"/>
    <mergeCell ref="B23:B26"/>
    <mergeCell ref="C23:C26"/>
    <mergeCell ref="K23:K26"/>
    <mergeCell ref="L23:L26"/>
    <mergeCell ref="B11:B14"/>
    <mergeCell ref="C11:C14"/>
    <mergeCell ref="K11:K14"/>
    <mergeCell ref="L11:L14"/>
    <mergeCell ref="B15:B18"/>
    <mergeCell ref="C15:C18"/>
    <mergeCell ref="K15:K18"/>
    <mergeCell ref="L15:L18"/>
    <mergeCell ref="N5:O5"/>
    <mergeCell ref="P5:Q5"/>
    <mergeCell ref="B7:B10"/>
    <mergeCell ref="C7:C10"/>
    <mergeCell ref="K7:K10"/>
    <mergeCell ref="L7:L10"/>
    <mergeCell ref="D4:D6"/>
    <mergeCell ref="E4:I4"/>
    <mergeCell ref="M4:M6"/>
    <mergeCell ref="N4:R4"/>
    <mergeCell ref="B5:B6"/>
    <mergeCell ref="C5:C6"/>
    <mergeCell ref="E5:F5"/>
    <mergeCell ref="G5:H5"/>
    <mergeCell ref="K5:K6"/>
    <mergeCell ref="L5:L6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일반특례_일반가정</vt:lpstr>
      <vt:lpstr>일반특례_한부모 등</vt:lpstr>
      <vt:lpstr>의료방역특례_일반가정</vt:lpstr>
      <vt:lpstr>의료방역특례_한부모 등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2022-03-21T07:13:49Z</dcterms:created>
  <dcterms:modified xsi:type="dcterms:W3CDTF">2022-03-21T07:17:46Z</dcterms:modified>
</cp:coreProperties>
</file>