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1294D6F-FA7D-4C62-ABD3-AC1743A4C451}" xr6:coauthVersionLast="46" xr6:coauthVersionMax="46" xr10:uidLastSave="{00000000-0000-0000-0000-000000000000}"/>
  <bookViews>
    <workbookView xWindow="28680" yWindow="-120" windowWidth="29040" windowHeight="15840" activeTab="4" xr2:uid="{00000000-000D-0000-FFFF-FFFF00000000}"/>
  </bookViews>
  <sheets>
    <sheet name="공고문" sheetId="2" r:id="rId1"/>
    <sheet name="표지" sheetId="3" r:id="rId2"/>
    <sheet name="결산총괄표" sheetId="7" r:id="rId3"/>
    <sheet name="세입결산서" sheetId="8" r:id="rId4"/>
    <sheet name="세출결산서" sheetId="9" r:id="rId5"/>
  </sheets>
  <definedNames>
    <definedName name="_xlnm._FilterDatabase" localSheetId="3" hidden="1">세입결산서!$E$1:$E$67</definedName>
    <definedName name="_xlnm._FilterDatabase" localSheetId="4" hidden="1">세출결산서!$E$1:$E$253</definedName>
    <definedName name="_xlnm.Print_Area" localSheetId="4">세출결산서!$A$1:$K$251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9" l="1"/>
  <c r="F65" i="9"/>
  <c r="G64" i="9"/>
  <c r="F64" i="9"/>
  <c r="G63" i="9"/>
  <c r="F63" i="9"/>
  <c r="E62" i="9"/>
  <c r="H62" i="9" s="1"/>
  <c r="H61" i="9"/>
  <c r="H60" i="9"/>
  <c r="E59" i="9"/>
  <c r="H59" i="9" s="1"/>
  <c r="H58" i="9"/>
  <c r="H57" i="9"/>
  <c r="E55" i="9"/>
  <c r="H55" i="9" s="1"/>
  <c r="E54" i="9"/>
  <c r="H54" i="9" s="1"/>
  <c r="E53" i="9"/>
  <c r="H53" i="9" s="1"/>
  <c r="H52" i="9"/>
  <c r="H51" i="9"/>
  <c r="E50" i="9"/>
  <c r="H50" i="9" s="1"/>
  <c r="H49" i="9"/>
  <c r="H48" i="9"/>
  <c r="E47" i="9"/>
  <c r="H47" i="9" s="1"/>
  <c r="H46" i="9"/>
  <c r="H45" i="9"/>
  <c r="E44" i="9"/>
  <c r="H44" i="9" s="1"/>
  <c r="H43" i="9"/>
  <c r="H42" i="9"/>
  <c r="E41" i="9"/>
  <c r="H41" i="9" s="1"/>
  <c r="H40" i="9"/>
  <c r="H39" i="9"/>
  <c r="E38" i="9"/>
  <c r="H38" i="9" s="1"/>
  <c r="H37" i="9"/>
  <c r="H36" i="9"/>
  <c r="E35" i="9"/>
  <c r="H35" i="9" s="1"/>
  <c r="H34" i="9"/>
  <c r="H33" i="9"/>
  <c r="E32" i="9"/>
  <c r="E56" i="9" s="1"/>
  <c r="H56" i="9" s="1"/>
  <c r="H31" i="9"/>
  <c r="H30" i="9"/>
  <c r="E29" i="9"/>
  <c r="H29" i="9" s="1"/>
  <c r="E28" i="9"/>
  <c r="H28" i="9" s="1"/>
  <c r="H64" i="9" s="1"/>
  <c r="E27" i="9"/>
  <c r="H27" i="9" s="1"/>
  <c r="E26" i="9"/>
  <c r="H26" i="9" s="1"/>
  <c r="H25" i="9"/>
  <c r="H24" i="9"/>
  <c r="E23" i="9"/>
  <c r="H23" i="9" s="1"/>
  <c r="H22" i="9"/>
  <c r="H21" i="9"/>
  <c r="E20" i="9"/>
  <c r="H20" i="9" s="1"/>
  <c r="H19" i="9"/>
  <c r="H18" i="9"/>
  <c r="E17" i="9"/>
  <c r="H17" i="9" s="1"/>
  <c r="H16" i="9"/>
  <c r="H15" i="9"/>
  <c r="E14" i="9"/>
  <c r="H14" i="9" s="1"/>
  <c r="H13" i="9"/>
  <c r="H12" i="9"/>
  <c r="E11" i="9"/>
  <c r="H11" i="9" s="1"/>
  <c r="H10" i="9"/>
  <c r="H9" i="9"/>
  <c r="E8" i="9"/>
  <c r="H8" i="9" s="1"/>
  <c r="H7" i="9"/>
  <c r="H6" i="9"/>
  <c r="E22" i="8"/>
  <c r="H22" i="8" s="1"/>
  <c r="E21" i="8"/>
  <c r="H21" i="8" s="1"/>
  <c r="E20" i="8"/>
  <c r="H20" i="8" s="1"/>
  <c r="H19" i="8"/>
  <c r="H18" i="8"/>
  <c r="E17" i="8"/>
  <c r="H17" i="8" s="1"/>
  <c r="H16" i="8"/>
  <c r="H15" i="8"/>
  <c r="E14" i="8"/>
  <c r="H14" i="8" s="1"/>
  <c r="H13" i="8"/>
  <c r="H12" i="8"/>
  <c r="E11" i="8"/>
  <c r="H11" i="8" s="1"/>
  <c r="H10" i="8"/>
  <c r="H9" i="8"/>
  <c r="E8" i="8"/>
  <c r="E23" i="8" s="1"/>
  <c r="H23" i="8" s="1"/>
  <c r="H7" i="8"/>
  <c r="H6" i="8"/>
  <c r="J11" i="7"/>
  <c r="I11" i="7"/>
  <c r="E11" i="7"/>
  <c r="D11" i="7"/>
  <c r="K10" i="7"/>
  <c r="F10" i="7"/>
  <c r="K9" i="7"/>
  <c r="F9" i="7"/>
  <c r="K8" i="7"/>
  <c r="F8" i="7"/>
  <c r="K7" i="7"/>
  <c r="F7" i="7"/>
  <c r="K6" i="7"/>
  <c r="F6" i="7"/>
  <c r="K5" i="7"/>
  <c r="F5" i="7"/>
  <c r="K4" i="7"/>
  <c r="K11" i="7" s="1"/>
  <c r="F4" i="7"/>
  <c r="F11" i="7" s="1"/>
  <c r="H65" i="9" l="1"/>
  <c r="H63" i="9"/>
  <c r="E63" i="9"/>
  <c r="E64" i="9"/>
  <c r="E65" i="9"/>
  <c r="H32" i="9"/>
  <c r="H8" i="8"/>
</calcChain>
</file>

<file path=xl/sharedStrings.xml><?xml version="1.0" encoding="utf-8"?>
<sst xmlns="http://schemas.openxmlformats.org/spreadsheetml/2006/main" count="187" uniqueCount="78">
  <si>
    <t>公 告</t>
  </si>
  <si>
    <t xml:space="preserve">● 공고기간 : </t>
    <phoneticPr fontId="2" type="noConversion"/>
  </si>
  <si>
    <t xml:space="preserve">● 공고장소 : </t>
  </si>
  <si>
    <t>☞대한성공회대전교구 홈페이지(http://www.djdio.or.kr/)</t>
    <phoneticPr fontId="2" type="noConversion"/>
  </si>
  <si>
    <t>순번</t>
  </si>
  <si>
    <t>세입</t>
  </si>
  <si>
    <t>세출</t>
  </si>
  <si>
    <t>관</t>
  </si>
  <si>
    <t>항</t>
  </si>
  <si>
    <t>예산액</t>
  </si>
  <si>
    <t>결산액</t>
  </si>
  <si>
    <t>증감액</t>
  </si>
  <si>
    <t>인건비</t>
  </si>
  <si>
    <t>보조금수입</t>
  </si>
  <si>
    <t>업무추진비</t>
  </si>
  <si>
    <t>운영비</t>
  </si>
  <si>
    <t>사업비</t>
  </si>
  <si>
    <t>합계</t>
  </si>
  <si>
    <t>목</t>
  </si>
  <si>
    <t>구분</t>
  </si>
  <si>
    <t>예산</t>
  </si>
  <si>
    <t>결산</t>
  </si>
  <si>
    <t>증감</t>
  </si>
  <si>
    <t>시군구보조금</t>
  </si>
  <si>
    <t>사회복지법인 재무․회계규칙 제19조 규정에 의하여 2020년도 결산서를 
아래와 같이 공고합니다.</t>
    <phoneticPr fontId="4" type="noConversion"/>
  </si>
  <si>
    <t>● 공고자료 : 2020년 정읍시건강가정·다문화가족지원센터 결산서(별첨)</t>
    <phoneticPr fontId="4" type="noConversion"/>
  </si>
  <si>
    <t>☞정읍시정읍시건강가정·다문화가족지원센터 홈페이지</t>
    <phoneticPr fontId="2" type="noConversion"/>
  </si>
  <si>
    <t>정읍시건강가정·다문화가족지원센터장</t>
    <phoneticPr fontId="2" type="noConversion"/>
  </si>
  <si>
    <t>결  산  총  괄  표</t>
    <phoneticPr fontId="2" type="noConversion"/>
  </si>
  <si>
    <t>전년도이월금</t>
    <phoneticPr fontId="2" type="noConversion"/>
  </si>
  <si>
    <t>사업비</t>
    <phoneticPr fontId="2" type="noConversion"/>
  </si>
  <si>
    <t>잡수입</t>
    <phoneticPr fontId="2" type="noConversion"/>
  </si>
  <si>
    <t>잡지출</t>
    <phoneticPr fontId="2" type="noConversion"/>
  </si>
  <si>
    <t>반환금</t>
    <phoneticPr fontId="2" type="noConversion"/>
  </si>
  <si>
    <t>국고보조금</t>
  </si>
  <si>
    <t>시도보조금</t>
  </si>
  <si>
    <t>☞게시판 : 2021년 3월 29일 ～ 4월 20일</t>
    <phoneticPr fontId="4" type="noConversion"/>
  </si>
  <si>
    <t>☞인터넷 : 2021년 3월 29일 ～ 4월 20일</t>
    <phoneticPr fontId="4" type="noConversion"/>
  </si>
  <si>
    <t>2021.3.29</t>
    <phoneticPr fontId="4" type="noConversion"/>
  </si>
  <si>
    <t>정읍시건강가정·다문화가족지원센터</t>
    <phoneticPr fontId="2" type="noConversion"/>
  </si>
  <si>
    <t>2020년도 
정읍시건강가정·다문화가족지원센터 결산서</t>
    <phoneticPr fontId="2" type="noConversion"/>
  </si>
  <si>
    <t>☞정읍시청 홈페이지 고시공고</t>
    <phoneticPr fontId="2" type="noConversion"/>
  </si>
  <si>
    <t>보조금수입</t>
    <phoneticPr fontId="2" type="noConversion"/>
  </si>
  <si>
    <t>아이돌봄수당</t>
    <phoneticPr fontId="2" type="noConversion"/>
  </si>
  <si>
    <t>아이돌보미관리비</t>
    <phoneticPr fontId="2" type="noConversion"/>
  </si>
  <si>
    <t>건강검진비</t>
    <phoneticPr fontId="2" type="noConversion"/>
  </si>
  <si>
    <t>운영비</t>
    <phoneticPr fontId="2" type="noConversion"/>
  </si>
  <si>
    <t>인건비</t>
    <phoneticPr fontId="2" type="noConversion"/>
  </si>
  <si>
    <t>행정부대경비</t>
    <phoneticPr fontId="2" type="noConversion"/>
  </si>
  <si>
    <t>2020년 세입 결산서</t>
    <phoneticPr fontId="2" type="noConversion"/>
  </si>
  <si>
    <t>과목</t>
  </si>
  <si>
    <t>정부보조</t>
  </si>
  <si>
    <t>시설부담</t>
  </si>
  <si>
    <t>이용자부담</t>
  </si>
  <si>
    <t>계</t>
  </si>
  <si>
    <t>보조금수입 계</t>
    <phoneticPr fontId="2" type="noConversion"/>
  </si>
  <si>
    <t>2020년 세출 결산서</t>
    <phoneticPr fontId="2" type="noConversion"/>
  </si>
  <si>
    <t>보조금</t>
  </si>
  <si>
    <t xml:space="preserve"> 이용자부담</t>
  </si>
  <si>
    <t>아이돌봄수당</t>
  </si>
  <si>
    <t>활동수당-예탁금</t>
    <phoneticPr fontId="2" type="noConversion"/>
  </si>
  <si>
    <t>활동수당-보조금</t>
    <phoneticPr fontId="2" type="noConversion"/>
  </si>
  <si>
    <t>아이돌보미
관리비</t>
  </si>
  <si>
    <t>아이돌보미
보험료</t>
    <phoneticPr fontId="2" type="noConversion"/>
  </si>
  <si>
    <t>현장실습</t>
    <phoneticPr fontId="2" type="noConversion"/>
  </si>
  <si>
    <t>교육비</t>
    <phoneticPr fontId="2" type="noConversion"/>
  </si>
  <si>
    <t>관리수당</t>
    <phoneticPr fontId="2" type="noConversion"/>
  </si>
  <si>
    <t>사업비 계</t>
    <phoneticPr fontId="2" type="noConversion"/>
  </si>
  <si>
    <t>급여(명절수당)</t>
  </si>
  <si>
    <t>4대보험료</t>
  </si>
  <si>
    <t>퇴직적립금</t>
  </si>
  <si>
    <t>추가수당</t>
    <phoneticPr fontId="2" type="noConversion"/>
  </si>
  <si>
    <t>행정부대경비</t>
  </si>
  <si>
    <t>여비출장비</t>
  </si>
  <si>
    <t>일반수용비</t>
  </si>
  <si>
    <t>공과금.제세</t>
  </si>
  <si>
    <t>운영비 계</t>
    <phoneticPr fontId="2" type="noConversion"/>
  </si>
  <si>
    <t>총합계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</si>
</sst>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26"/>
      <color theme="1"/>
      <name val="함초롬바탕"/>
      <family val="1"/>
      <charset val="129"/>
    </font>
    <font>
      <sz val="16"/>
      <color rgb="FF000000"/>
      <name val="굴림체"/>
      <family val="3"/>
      <charset val="129"/>
    </font>
    <font>
      <b/>
      <sz val="11"/>
      <name val="함초롬바탕"/>
      <family val="1"/>
      <charset val="129"/>
    </font>
    <font>
      <b/>
      <u/>
      <sz val="48"/>
      <color rgb="FF000000"/>
      <name val="함초롬바탕"/>
      <family val="1"/>
      <charset val="129"/>
    </font>
    <font>
      <b/>
      <sz val="10"/>
      <color rgb="FF000000"/>
      <name val="함초롬바탕"/>
      <family val="1"/>
      <charset val="129"/>
    </font>
    <font>
      <b/>
      <sz val="14"/>
      <color rgb="FF000000"/>
      <name val="함초롬바탕"/>
      <family val="1"/>
      <charset val="129"/>
    </font>
    <font>
      <b/>
      <sz val="14"/>
      <name val="함초롬바탕"/>
      <family val="1"/>
      <charset val="129"/>
    </font>
    <font>
      <b/>
      <sz val="12"/>
      <name val="함초롬바탕"/>
      <family val="1"/>
      <charset val="129"/>
    </font>
    <font>
      <b/>
      <sz val="12"/>
      <color rgb="FF000000"/>
      <name val="함초롬바탕"/>
      <family val="1"/>
      <charset val="129"/>
    </font>
    <font>
      <b/>
      <sz val="24"/>
      <color rgb="FF000000"/>
      <name val="함초롬바탕"/>
      <family val="1"/>
      <charset val="129"/>
    </font>
    <font>
      <b/>
      <sz val="28"/>
      <color theme="1"/>
      <name val="함초롬바탕"/>
      <family val="1"/>
      <charset val="129"/>
    </font>
    <font>
      <b/>
      <sz val="30"/>
      <color theme="1"/>
      <name val="맑은 고딕"/>
      <family val="3"/>
      <charset val="129"/>
      <scheme val="minor"/>
    </font>
    <font>
      <sz val="16"/>
      <color rgb="FF286892"/>
      <name val="굴림체"/>
      <family val="3"/>
      <charset val="129"/>
    </font>
    <font>
      <sz val="14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u/>
      <sz val="20"/>
      <color rgb="FF000000"/>
      <name val="굴림"/>
      <family val="3"/>
      <charset val="129"/>
    </font>
    <font>
      <b/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theme="1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b/>
      <sz val="9"/>
      <color theme="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2"/>
      </patternFill>
    </fill>
    <fill>
      <patternFill patternType="solid">
        <fgColor rgb="FFFFFFFF"/>
      </patternFill>
    </fill>
    <fill>
      <patternFill patternType="solid">
        <fgColor rgb="FFF4F4F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2">
      <alignment vertical="center"/>
    </xf>
    <xf numFmtId="0" fontId="5" fillId="0" borderId="0" xfId="2" applyFont="1">
      <alignment vertical="center"/>
    </xf>
    <xf numFmtId="0" fontId="9" fillId="0" borderId="0" xfId="2" applyFont="1">
      <alignment vertical="center"/>
    </xf>
    <xf numFmtId="0" fontId="11" fillId="0" borderId="0" xfId="1" applyFont="1" applyAlignment="1">
      <alignment horizontal="justify" vertical="center"/>
    </xf>
    <xf numFmtId="0" fontId="13" fillId="0" borderId="0" xfId="2" applyFont="1">
      <alignment vertical="center"/>
    </xf>
    <xf numFmtId="0" fontId="12" fillId="0" borderId="0" xfId="1" applyFont="1" applyAlignment="1">
      <alignment horizontal="justify" vertical="center"/>
    </xf>
    <xf numFmtId="0" fontId="13" fillId="0" borderId="0" xfId="2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6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right" vertical="center" wrapText="1"/>
    </xf>
    <xf numFmtId="3" fontId="20" fillId="0" borderId="0" xfId="0" applyNumberFormat="1" applyFont="1">
      <alignment vertical="center"/>
    </xf>
    <xf numFmtId="0" fontId="21" fillId="0" borderId="0" xfId="4" applyAlignment="1"/>
    <xf numFmtId="0" fontId="21" fillId="0" borderId="0" xfId="4" applyAlignment="1">
      <alignment horizontal="center"/>
    </xf>
    <xf numFmtId="0" fontId="22" fillId="0" borderId="0" xfId="4" applyFont="1" applyAlignment="1">
      <alignment horizontal="center"/>
    </xf>
    <xf numFmtId="0" fontId="23" fillId="4" borderId="10" xfId="4" applyFont="1" applyFill="1" applyBorder="1" applyAlignment="1">
      <alignment horizontal="center" vertical="center" wrapText="1"/>
    </xf>
    <xf numFmtId="0" fontId="23" fillId="4" borderId="10" xfId="4" applyFont="1" applyFill="1" applyBorder="1" applyAlignment="1">
      <alignment horizontal="center" vertical="center" wrapText="1"/>
    </xf>
    <xf numFmtId="0" fontId="24" fillId="5" borderId="21" xfId="4" applyFont="1" applyFill="1" applyBorder="1" applyAlignment="1">
      <alignment horizontal="center" vertical="center" wrapText="1"/>
    </xf>
    <xf numFmtId="0" fontId="24" fillId="3" borderId="22" xfId="4" applyFont="1" applyFill="1" applyBorder="1" applyAlignment="1">
      <alignment horizontal="center" vertical="center" wrapText="1"/>
    </xf>
    <xf numFmtId="0" fontId="24" fillId="5" borderId="22" xfId="4" applyFont="1" applyFill="1" applyBorder="1" applyAlignment="1">
      <alignment horizontal="center" vertical="center" wrapText="1"/>
    </xf>
    <xf numFmtId="176" fontId="24" fillId="5" borderId="22" xfId="4" applyNumberFormat="1" applyFont="1" applyFill="1" applyBorder="1" applyAlignment="1">
      <alignment horizontal="right" vertical="center" wrapText="1"/>
    </xf>
    <xf numFmtId="176" fontId="24" fillId="6" borderId="22" xfId="4" applyNumberFormat="1" applyFont="1" applyFill="1" applyBorder="1" applyAlignment="1">
      <alignment horizontal="right" vertical="center" wrapText="1"/>
    </xf>
    <xf numFmtId="0" fontId="24" fillId="5" borderId="23" xfId="4" applyFont="1" applyFill="1" applyBorder="1" applyAlignment="1">
      <alignment horizontal="center" vertical="center" wrapText="1"/>
    </xf>
    <xf numFmtId="0" fontId="24" fillId="5" borderId="24" xfId="4" applyFont="1" applyFill="1" applyBorder="1" applyAlignment="1">
      <alignment horizontal="center" vertical="center" wrapText="1"/>
    </xf>
    <xf numFmtId="0" fontId="24" fillId="3" borderId="25" xfId="4" applyFont="1" applyFill="1" applyBorder="1" applyAlignment="1">
      <alignment horizontal="center" vertical="center" wrapText="1"/>
    </xf>
    <xf numFmtId="0" fontId="24" fillId="5" borderId="10" xfId="4" applyFont="1" applyFill="1" applyBorder="1" applyAlignment="1">
      <alignment horizontal="center" vertical="center" wrapText="1"/>
    </xf>
    <xf numFmtId="0" fontId="25" fillId="5" borderId="10" xfId="4" applyFont="1" applyFill="1" applyBorder="1" applyAlignment="1">
      <alignment horizontal="center" vertical="center" wrapText="1"/>
    </xf>
    <xf numFmtId="0" fontId="25" fillId="5" borderId="22" xfId="4" applyFont="1" applyFill="1" applyBorder="1" applyAlignment="1">
      <alignment horizontal="center" vertical="center" wrapText="1"/>
    </xf>
    <xf numFmtId="176" fontId="25" fillId="5" borderId="22" xfId="4" applyNumberFormat="1" applyFont="1" applyFill="1" applyBorder="1" applyAlignment="1">
      <alignment horizontal="right" vertical="center" wrapText="1"/>
    </xf>
    <xf numFmtId="176" fontId="25" fillId="6" borderId="22" xfId="4" applyNumberFormat="1" applyFont="1" applyFill="1" applyBorder="1" applyAlignment="1">
      <alignment horizontal="right" vertical="center" wrapText="1"/>
    </xf>
    <xf numFmtId="0" fontId="21" fillId="0" borderId="0" xfId="5">
      <alignment vertical="center"/>
    </xf>
    <xf numFmtId="0" fontId="22" fillId="0" borderId="0" xfId="5" applyFont="1" applyAlignment="1">
      <alignment horizontal="center"/>
    </xf>
    <xf numFmtId="0" fontId="23" fillId="4" borderId="10" xfId="5" applyFont="1" applyFill="1" applyBorder="1" applyAlignment="1">
      <alignment horizontal="center" vertical="center" wrapText="1"/>
    </xf>
    <xf numFmtId="0" fontId="23" fillId="4" borderId="10" xfId="5" applyFont="1" applyFill="1" applyBorder="1" applyAlignment="1">
      <alignment horizontal="center" vertical="center" wrapText="1"/>
    </xf>
    <xf numFmtId="0" fontId="26" fillId="3" borderId="21" xfId="5" applyFont="1" applyFill="1" applyBorder="1" applyAlignment="1">
      <alignment horizontal="center" vertical="center" wrapText="1"/>
    </xf>
    <xf numFmtId="0" fontId="26" fillId="3" borderId="22" xfId="5" applyFont="1" applyFill="1" applyBorder="1" applyAlignment="1">
      <alignment horizontal="center" vertical="center" wrapText="1"/>
    </xf>
    <xf numFmtId="0" fontId="26" fillId="3" borderId="22" xfId="5" applyFont="1" applyFill="1" applyBorder="1" applyAlignment="1">
      <alignment horizontal="center" vertical="center" wrapText="1"/>
    </xf>
    <xf numFmtId="176" fontId="26" fillId="3" borderId="22" xfId="5" applyNumberFormat="1" applyFont="1" applyFill="1" applyBorder="1" applyAlignment="1">
      <alignment horizontal="right" vertical="center" wrapText="1"/>
    </xf>
    <xf numFmtId="0" fontId="0" fillId="3" borderId="0" xfId="0" applyFill="1">
      <alignment vertical="center"/>
    </xf>
    <xf numFmtId="0" fontId="26" fillId="3" borderId="23" xfId="5" applyFont="1" applyFill="1" applyBorder="1" applyAlignment="1">
      <alignment horizontal="center" vertical="center" wrapText="1"/>
    </xf>
    <xf numFmtId="0" fontId="26" fillId="3" borderId="24" xfId="5" applyFont="1" applyFill="1" applyBorder="1" applyAlignment="1">
      <alignment horizontal="center" vertical="center" wrapText="1"/>
    </xf>
    <xf numFmtId="0" fontId="26" fillId="3" borderId="10" xfId="5" applyFont="1" applyFill="1" applyBorder="1" applyAlignment="1">
      <alignment horizontal="center" vertical="center" wrapText="1"/>
    </xf>
    <xf numFmtId="0" fontId="26" fillId="3" borderId="25" xfId="5" applyFont="1" applyFill="1" applyBorder="1" applyAlignment="1">
      <alignment horizontal="center" vertical="center" wrapText="1"/>
    </xf>
    <xf numFmtId="0" fontId="27" fillId="3" borderId="10" xfId="5" applyFont="1" applyFill="1" applyBorder="1" applyAlignment="1">
      <alignment horizontal="center" vertical="center" wrapText="1"/>
    </xf>
    <xf numFmtId="0" fontId="27" fillId="3" borderId="22" xfId="5" applyFont="1" applyFill="1" applyBorder="1" applyAlignment="1">
      <alignment horizontal="center" vertical="center" wrapText="1"/>
    </xf>
    <xf numFmtId="176" fontId="27" fillId="3" borderId="22" xfId="5" applyNumberFormat="1" applyFont="1" applyFill="1" applyBorder="1" applyAlignment="1">
      <alignment horizontal="right" vertical="center" wrapText="1"/>
    </xf>
    <xf numFmtId="0" fontId="27" fillId="3" borderId="12" xfId="5" applyFont="1" applyFill="1" applyBorder="1" applyAlignment="1">
      <alignment horizontal="center" vertical="center" wrapText="1"/>
    </xf>
    <xf numFmtId="0" fontId="27" fillId="3" borderId="13" xfId="5" applyFont="1" applyFill="1" applyBorder="1" applyAlignment="1">
      <alignment horizontal="center" vertical="center" wrapText="1"/>
    </xf>
    <xf numFmtId="0" fontId="27" fillId="3" borderId="17" xfId="5" applyFont="1" applyFill="1" applyBorder="1" applyAlignment="1">
      <alignment horizontal="center" vertical="center" wrapText="1"/>
    </xf>
    <xf numFmtId="0" fontId="27" fillId="3" borderId="14" xfId="5" applyFont="1" applyFill="1" applyBorder="1" applyAlignment="1">
      <alignment horizontal="center" vertical="center" wrapText="1"/>
    </xf>
    <xf numFmtId="0" fontId="27" fillId="3" borderId="0" xfId="5" applyFont="1" applyFill="1" applyAlignment="1">
      <alignment horizontal="center" vertical="center" wrapText="1"/>
    </xf>
    <xf numFmtId="0" fontId="27" fillId="3" borderId="18" xfId="5" applyFont="1" applyFill="1" applyBorder="1" applyAlignment="1">
      <alignment horizontal="center" vertical="center" wrapText="1"/>
    </xf>
    <xf numFmtId="0" fontId="27" fillId="3" borderId="15" xfId="5" applyFont="1" applyFill="1" applyBorder="1" applyAlignment="1">
      <alignment horizontal="center" vertical="center" wrapText="1"/>
    </xf>
    <xf numFmtId="0" fontId="27" fillId="3" borderId="16" xfId="5" applyFont="1" applyFill="1" applyBorder="1" applyAlignment="1">
      <alignment horizontal="center" vertical="center" wrapText="1"/>
    </xf>
    <xf numFmtId="0" fontId="27" fillId="3" borderId="19" xfId="5" applyFont="1" applyFill="1" applyBorder="1" applyAlignment="1">
      <alignment horizontal="center" vertical="center" wrapText="1"/>
    </xf>
    <xf numFmtId="0" fontId="28" fillId="3" borderId="22" xfId="5" applyFont="1" applyFill="1" applyBorder="1" applyAlignment="1">
      <alignment horizontal="center" vertical="center" wrapText="1"/>
    </xf>
    <xf numFmtId="0" fontId="28" fillId="3" borderId="22" xfId="5" applyFont="1" applyFill="1" applyBorder="1" applyAlignment="1">
      <alignment horizontal="center" vertical="center" wrapText="1"/>
    </xf>
    <xf numFmtId="176" fontId="28" fillId="3" borderId="22" xfId="5" applyNumberFormat="1" applyFont="1" applyFill="1" applyBorder="1" applyAlignment="1">
      <alignment horizontal="right" vertical="center" wrapText="1"/>
    </xf>
    <xf numFmtId="0" fontId="28" fillId="3" borderId="10" xfId="5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41" fontId="0" fillId="0" borderId="0" xfId="3" applyFont="1">
      <alignment vertical="center"/>
    </xf>
    <xf numFmtId="41" fontId="0" fillId="0" borderId="0" xfId="0" applyNumberFormat="1">
      <alignment vertical="center"/>
    </xf>
  </cellXfs>
  <cellStyles count="6">
    <cellStyle name="쉼표 [0]" xfId="3" builtinId="6"/>
    <cellStyle name="표준" xfId="0" builtinId="0"/>
    <cellStyle name="표준 10" xfId="5" xr:uid="{E8586B95-480E-4E13-9B0C-67E07295BC8E}"/>
    <cellStyle name="표준 2" xfId="1" xr:uid="{00000000-0005-0000-0000-000001000000}"/>
    <cellStyle name="표준 2 2" xfId="2" xr:uid="{00000000-0005-0000-0000-000002000000}"/>
    <cellStyle name="표준 23" xfId="4" xr:uid="{7C280C96-E3D4-4EAC-BBBD-0AD841C53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opLeftCell="A13" zoomScaleNormal="100" workbookViewId="0">
      <selection activeCell="S13" sqref="S13"/>
    </sheetView>
  </sheetViews>
  <sheetFormatPr defaultRowHeight="13.5" x14ac:dyDescent="0.3"/>
  <cols>
    <col min="1" max="1" width="8.875" style="1" customWidth="1"/>
    <col min="2" max="11" width="7.375" style="1" customWidth="1"/>
    <col min="12" max="12" width="9.25" style="1" customWidth="1"/>
    <col min="13" max="14" width="7.375" style="1" customWidth="1"/>
    <col min="15" max="256" width="9" style="1"/>
    <col min="257" max="257" width="3.75" style="1" customWidth="1"/>
    <col min="258" max="267" width="7.375" style="1" customWidth="1"/>
    <col min="268" max="268" width="9.25" style="1" customWidth="1"/>
    <col min="269" max="270" width="7.375" style="1" customWidth="1"/>
    <col min="271" max="512" width="9" style="1"/>
    <col min="513" max="513" width="3.75" style="1" customWidth="1"/>
    <col min="514" max="523" width="7.375" style="1" customWidth="1"/>
    <col min="524" max="524" width="9.25" style="1" customWidth="1"/>
    <col min="525" max="526" width="7.375" style="1" customWidth="1"/>
    <col min="527" max="768" width="9" style="1"/>
    <col min="769" max="769" width="3.75" style="1" customWidth="1"/>
    <col min="770" max="779" width="7.375" style="1" customWidth="1"/>
    <col min="780" max="780" width="9.25" style="1" customWidth="1"/>
    <col min="781" max="782" width="7.375" style="1" customWidth="1"/>
    <col min="783" max="1024" width="9" style="1"/>
    <col min="1025" max="1025" width="3.75" style="1" customWidth="1"/>
    <col min="1026" max="1035" width="7.375" style="1" customWidth="1"/>
    <col min="1036" max="1036" width="9.25" style="1" customWidth="1"/>
    <col min="1037" max="1038" width="7.375" style="1" customWidth="1"/>
    <col min="1039" max="1280" width="9" style="1"/>
    <col min="1281" max="1281" width="3.75" style="1" customWidth="1"/>
    <col min="1282" max="1291" width="7.375" style="1" customWidth="1"/>
    <col min="1292" max="1292" width="9.25" style="1" customWidth="1"/>
    <col min="1293" max="1294" width="7.375" style="1" customWidth="1"/>
    <col min="1295" max="1536" width="9" style="1"/>
    <col min="1537" max="1537" width="3.75" style="1" customWidth="1"/>
    <col min="1538" max="1547" width="7.375" style="1" customWidth="1"/>
    <col min="1548" max="1548" width="9.25" style="1" customWidth="1"/>
    <col min="1549" max="1550" width="7.375" style="1" customWidth="1"/>
    <col min="1551" max="1792" width="9" style="1"/>
    <col min="1793" max="1793" width="3.75" style="1" customWidth="1"/>
    <col min="1794" max="1803" width="7.375" style="1" customWidth="1"/>
    <col min="1804" max="1804" width="9.25" style="1" customWidth="1"/>
    <col min="1805" max="1806" width="7.375" style="1" customWidth="1"/>
    <col min="1807" max="2048" width="9" style="1"/>
    <col min="2049" max="2049" width="3.75" style="1" customWidth="1"/>
    <col min="2050" max="2059" width="7.375" style="1" customWidth="1"/>
    <col min="2060" max="2060" width="9.25" style="1" customWidth="1"/>
    <col min="2061" max="2062" width="7.375" style="1" customWidth="1"/>
    <col min="2063" max="2304" width="9" style="1"/>
    <col min="2305" max="2305" width="3.75" style="1" customWidth="1"/>
    <col min="2306" max="2315" width="7.375" style="1" customWidth="1"/>
    <col min="2316" max="2316" width="9.25" style="1" customWidth="1"/>
    <col min="2317" max="2318" width="7.375" style="1" customWidth="1"/>
    <col min="2319" max="2560" width="9" style="1"/>
    <col min="2561" max="2561" width="3.75" style="1" customWidth="1"/>
    <col min="2562" max="2571" width="7.375" style="1" customWidth="1"/>
    <col min="2572" max="2572" width="9.25" style="1" customWidth="1"/>
    <col min="2573" max="2574" width="7.375" style="1" customWidth="1"/>
    <col min="2575" max="2816" width="9" style="1"/>
    <col min="2817" max="2817" width="3.75" style="1" customWidth="1"/>
    <col min="2818" max="2827" width="7.375" style="1" customWidth="1"/>
    <col min="2828" max="2828" width="9.25" style="1" customWidth="1"/>
    <col min="2829" max="2830" width="7.375" style="1" customWidth="1"/>
    <col min="2831" max="3072" width="9" style="1"/>
    <col min="3073" max="3073" width="3.75" style="1" customWidth="1"/>
    <col min="3074" max="3083" width="7.375" style="1" customWidth="1"/>
    <col min="3084" max="3084" width="9.25" style="1" customWidth="1"/>
    <col min="3085" max="3086" width="7.375" style="1" customWidth="1"/>
    <col min="3087" max="3328" width="9" style="1"/>
    <col min="3329" max="3329" width="3.75" style="1" customWidth="1"/>
    <col min="3330" max="3339" width="7.375" style="1" customWidth="1"/>
    <col min="3340" max="3340" width="9.25" style="1" customWidth="1"/>
    <col min="3341" max="3342" width="7.375" style="1" customWidth="1"/>
    <col min="3343" max="3584" width="9" style="1"/>
    <col min="3585" max="3585" width="3.75" style="1" customWidth="1"/>
    <col min="3586" max="3595" width="7.375" style="1" customWidth="1"/>
    <col min="3596" max="3596" width="9.25" style="1" customWidth="1"/>
    <col min="3597" max="3598" width="7.375" style="1" customWidth="1"/>
    <col min="3599" max="3840" width="9" style="1"/>
    <col min="3841" max="3841" width="3.75" style="1" customWidth="1"/>
    <col min="3842" max="3851" width="7.375" style="1" customWidth="1"/>
    <col min="3852" max="3852" width="9.25" style="1" customWidth="1"/>
    <col min="3853" max="3854" width="7.375" style="1" customWidth="1"/>
    <col min="3855" max="4096" width="9" style="1"/>
    <col min="4097" max="4097" width="3.75" style="1" customWidth="1"/>
    <col min="4098" max="4107" width="7.375" style="1" customWidth="1"/>
    <col min="4108" max="4108" width="9.25" style="1" customWidth="1"/>
    <col min="4109" max="4110" width="7.375" style="1" customWidth="1"/>
    <col min="4111" max="4352" width="9" style="1"/>
    <col min="4353" max="4353" width="3.75" style="1" customWidth="1"/>
    <col min="4354" max="4363" width="7.375" style="1" customWidth="1"/>
    <col min="4364" max="4364" width="9.25" style="1" customWidth="1"/>
    <col min="4365" max="4366" width="7.375" style="1" customWidth="1"/>
    <col min="4367" max="4608" width="9" style="1"/>
    <col min="4609" max="4609" width="3.75" style="1" customWidth="1"/>
    <col min="4610" max="4619" width="7.375" style="1" customWidth="1"/>
    <col min="4620" max="4620" width="9.25" style="1" customWidth="1"/>
    <col min="4621" max="4622" width="7.375" style="1" customWidth="1"/>
    <col min="4623" max="4864" width="9" style="1"/>
    <col min="4865" max="4865" width="3.75" style="1" customWidth="1"/>
    <col min="4866" max="4875" width="7.375" style="1" customWidth="1"/>
    <col min="4876" max="4876" width="9.25" style="1" customWidth="1"/>
    <col min="4877" max="4878" width="7.375" style="1" customWidth="1"/>
    <col min="4879" max="5120" width="9" style="1"/>
    <col min="5121" max="5121" width="3.75" style="1" customWidth="1"/>
    <col min="5122" max="5131" width="7.375" style="1" customWidth="1"/>
    <col min="5132" max="5132" width="9.25" style="1" customWidth="1"/>
    <col min="5133" max="5134" width="7.375" style="1" customWidth="1"/>
    <col min="5135" max="5376" width="9" style="1"/>
    <col min="5377" max="5377" width="3.75" style="1" customWidth="1"/>
    <col min="5378" max="5387" width="7.375" style="1" customWidth="1"/>
    <col min="5388" max="5388" width="9.25" style="1" customWidth="1"/>
    <col min="5389" max="5390" width="7.375" style="1" customWidth="1"/>
    <col min="5391" max="5632" width="9" style="1"/>
    <col min="5633" max="5633" width="3.75" style="1" customWidth="1"/>
    <col min="5634" max="5643" width="7.375" style="1" customWidth="1"/>
    <col min="5644" max="5644" width="9.25" style="1" customWidth="1"/>
    <col min="5645" max="5646" width="7.375" style="1" customWidth="1"/>
    <col min="5647" max="5888" width="9" style="1"/>
    <col min="5889" max="5889" width="3.75" style="1" customWidth="1"/>
    <col min="5890" max="5899" width="7.375" style="1" customWidth="1"/>
    <col min="5900" max="5900" width="9.25" style="1" customWidth="1"/>
    <col min="5901" max="5902" width="7.375" style="1" customWidth="1"/>
    <col min="5903" max="6144" width="9" style="1"/>
    <col min="6145" max="6145" width="3.75" style="1" customWidth="1"/>
    <col min="6146" max="6155" width="7.375" style="1" customWidth="1"/>
    <col min="6156" max="6156" width="9.25" style="1" customWidth="1"/>
    <col min="6157" max="6158" width="7.375" style="1" customWidth="1"/>
    <col min="6159" max="6400" width="9" style="1"/>
    <col min="6401" max="6401" width="3.75" style="1" customWidth="1"/>
    <col min="6402" max="6411" width="7.375" style="1" customWidth="1"/>
    <col min="6412" max="6412" width="9.25" style="1" customWidth="1"/>
    <col min="6413" max="6414" width="7.375" style="1" customWidth="1"/>
    <col min="6415" max="6656" width="9" style="1"/>
    <col min="6657" max="6657" width="3.75" style="1" customWidth="1"/>
    <col min="6658" max="6667" width="7.375" style="1" customWidth="1"/>
    <col min="6668" max="6668" width="9.25" style="1" customWidth="1"/>
    <col min="6669" max="6670" width="7.375" style="1" customWidth="1"/>
    <col min="6671" max="6912" width="9" style="1"/>
    <col min="6913" max="6913" width="3.75" style="1" customWidth="1"/>
    <col min="6914" max="6923" width="7.375" style="1" customWidth="1"/>
    <col min="6924" max="6924" width="9.25" style="1" customWidth="1"/>
    <col min="6925" max="6926" width="7.375" style="1" customWidth="1"/>
    <col min="6927" max="7168" width="9" style="1"/>
    <col min="7169" max="7169" width="3.75" style="1" customWidth="1"/>
    <col min="7170" max="7179" width="7.375" style="1" customWidth="1"/>
    <col min="7180" max="7180" width="9.25" style="1" customWidth="1"/>
    <col min="7181" max="7182" width="7.375" style="1" customWidth="1"/>
    <col min="7183" max="7424" width="9" style="1"/>
    <col min="7425" max="7425" width="3.75" style="1" customWidth="1"/>
    <col min="7426" max="7435" width="7.375" style="1" customWidth="1"/>
    <col min="7436" max="7436" width="9.25" style="1" customWidth="1"/>
    <col min="7437" max="7438" width="7.375" style="1" customWidth="1"/>
    <col min="7439" max="7680" width="9" style="1"/>
    <col min="7681" max="7681" width="3.75" style="1" customWidth="1"/>
    <col min="7682" max="7691" width="7.375" style="1" customWidth="1"/>
    <col min="7692" max="7692" width="9.25" style="1" customWidth="1"/>
    <col min="7693" max="7694" width="7.375" style="1" customWidth="1"/>
    <col min="7695" max="7936" width="9" style="1"/>
    <col min="7937" max="7937" width="3.75" style="1" customWidth="1"/>
    <col min="7938" max="7947" width="7.375" style="1" customWidth="1"/>
    <col min="7948" max="7948" width="9.25" style="1" customWidth="1"/>
    <col min="7949" max="7950" width="7.375" style="1" customWidth="1"/>
    <col min="7951" max="8192" width="9" style="1"/>
    <col min="8193" max="8193" width="3.75" style="1" customWidth="1"/>
    <col min="8194" max="8203" width="7.375" style="1" customWidth="1"/>
    <col min="8204" max="8204" width="9.25" style="1" customWidth="1"/>
    <col min="8205" max="8206" width="7.375" style="1" customWidth="1"/>
    <col min="8207" max="8448" width="9" style="1"/>
    <col min="8449" max="8449" width="3.75" style="1" customWidth="1"/>
    <col min="8450" max="8459" width="7.375" style="1" customWidth="1"/>
    <col min="8460" max="8460" width="9.25" style="1" customWidth="1"/>
    <col min="8461" max="8462" width="7.375" style="1" customWidth="1"/>
    <col min="8463" max="8704" width="9" style="1"/>
    <col min="8705" max="8705" width="3.75" style="1" customWidth="1"/>
    <col min="8706" max="8715" width="7.375" style="1" customWidth="1"/>
    <col min="8716" max="8716" width="9.25" style="1" customWidth="1"/>
    <col min="8717" max="8718" width="7.375" style="1" customWidth="1"/>
    <col min="8719" max="8960" width="9" style="1"/>
    <col min="8961" max="8961" width="3.75" style="1" customWidth="1"/>
    <col min="8962" max="8971" width="7.375" style="1" customWidth="1"/>
    <col min="8972" max="8972" width="9.25" style="1" customWidth="1"/>
    <col min="8973" max="8974" width="7.375" style="1" customWidth="1"/>
    <col min="8975" max="9216" width="9" style="1"/>
    <col min="9217" max="9217" width="3.75" style="1" customWidth="1"/>
    <col min="9218" max="9227" width="7.375" style="1" customWidth="1"/>
    <col min="9228" max="9228" width="9.25" style="1" customWidth="1"/>
    <col min="9229" max="9230" width="7.375" style="1" customWidth="1"/>
    <col min="9231" max="9472" width="9" style="1"/>
    <col min="9473" max="9473" width="3.75" style="1" customWidth="1"/>
    <col min="9474" max="9483" width="7.375" style="1" customWidth="1"/>
    <col min="9484" max="9484" width="9.25" style="1" customWidth="1"/>
    <col min="9485" max="9486" width="7.375" style="1" customWidth="1"/>
    <col min="9487" max="9728" width="9" style="1"/>
    <col min="9729" max="9729" width="3.75" style="1" customWidth="1"/>
    <col min="9730" max="9739" width="7.375" style="1" customWidth="1"/>
    <col min="9740" max="9740" width="9.25" style="1" customWidth="1"/>
    <col min="9741" max="9742" width="7.375" style="1" customWidth="1"/>
    <col min="9743" max="9984" width="9" style="1"/>
    <col min="9985" max="9985" width="3.75" style="1" customWidth="1"/>
    <col min="9986" max="9995" width="7.375" style="1" customWidth="1"/>
    <col min="9996" max="9996" width="9.25" style="1" customWidth="1"/>
    <col min="9997" max="9998" width="7.375" style="1" customWidth="1"/>
    <col min="9999" max="10240" width="9" style="1"/>
    <col min="10241" max="10241" width="3.75" style="1" customWidth="1"/>
    <col min="10242" max="10251" width="7.375" style="1" customWidth="1"/>
    <col min="10252" max="10252" width="9.25" style="1" customWidth="1"/>
    <col min="10253" max="10254" width="7.375" style="1" customWidth="1"/>
    <col min="10255" max="10496" width="9" style="1"/>
    <col min="10497" max="10497" width="3.75" style="1" customWidth="1"/>
    <col min="10498" max="10507" width="7.375" style="1" customWidth="1"/>
    <col min="10508" max="10508" width="9.25" style="1" customWidth="1"/>
    <col min="10509" max="10510" width="7.375" style="1" customWidth="1"/>
    <col min="10511" max="10752" width="9" style="1"/>
    <col min="10753" max="10753" width="3.75" style="1" customWidth="1"/>
    <col min="10754" max="10763" width="7.375" style="1" customWidth="1"/>
    <col min="10764" max="10764" width="9.25" style="1" customWidth="1"/>
    <col min="10765" max="10766" width="7.375" style="1" customWidth="1"/>
    <col min="10767" max="11008" width="9" style="1"/>
    <col min="11009" max="11009" width="3.75" style="1" customWidth="1"/>
    <col min="11010" max="11019" width="7.375" style="1" customWidth="1"/>
    <col min="11020" max="11020" width="9.25" style="1" customWidth="1"/>
    <col min="11021" max="11022" width="7.375" style="1" customWidth="1"/>
    <col min="11023" max="11264" width="9" style="1"/>
    <col min="11265" max="11265" width="3.75" style="1" customWidth="1"/>
    <col min="11266" max="11275" width="7.375" style="1" customWidth="1"/>
    <col min="11276" max="11276" width="9.25" style="1" customWidth="1"/>
    <col min="11277" max="11278" width="7.375" style="1" customWidth="1"/>
    <col min="11279" max="11520" width="9" style="1"/>
    <col min="11521" max="11521" width="3.75" style="1" customWidth="1"/>
    <col min="11522" max="11531" width="7.375" style="1" customWidth="1"/>
    <col min="11532" max="11532" width="9.25" style="1" customWidth="1"/>
    <col min="11533" max="11534" width="7.375" style="1" customWidth="1"/>
    <col min="11535" max="11776" width="9" style="1"/>
    <col min="11777" max="11777" width="3.75" style="1" customWidth="1"/>
    <col min="11778" max="11787" width="7.375" style="1" customWidth="1"/>
    <col min="11788" max="11788" width="9.25" style="1" customWidth="1"/>
    <col min="11789" max="11790" width="7.375" style="1" customWidth="1"/>
    <col min="11791" max="12032" width="9" style="1"/>
    <col min="12033" max="12033" width="3.75" style="1" customWidth="1"/>
    <col min="12034" max="12043" width="7.375" style="1" customWidth="1"/>
    <col min="12044" max="12044" width="9.25" style="1" customWidth="1"/>
    <col min="12045" max="12046" width="7.375" style="1" customWidth="1"/>
    <col min="12047" max="12288" width="9" style="1"/>
    <col min="12289" max="12289" width="3.75" style="1" customWidth="1"/>
    <col min="12290" max="12299" width="7.375" style="1" customWidth="1"/>
    <col min="12300" max="12300" width="9.25" style="1" customWidth="1"/>
    <col min="12301" max="12302" width="7.375" style="1" customWidth="1"/>
    <col min="12303" max="12544" width="9" style="1"/>
    <col min="12545" max="12545" width="3.75" style="1" customWidth="1"/>
    <col min="12546" max="12555" width="7.375" style="1" customWidth="1"/>
    <col min="12556" max="12556" width="9.25" style="1" customWidth="1"/>
    <col min="12557" max="12558" width="7.375" style="1" customWidth="1"/>
    <col min="12559" max="12800" width="9" style="1"/>
    <col min="12801" max="12801" width="3.75" style="1" customWidth="1"/>
    <col min="12802" max="12811" width="7.375" style="1" customWidth="1"/>
    <col min="12812" max="12812" width="9.25" style="1" customWidth="1"/>
    <col min="12813" max="12814" width="7.375" style="1" customWidth="1"/>
    <col min="12815" max="13056" width="9" style="1"/>
    <col min="13057" max="13057" width="3.75" style="1" customWidth="1"/>
    <col min="13058" max="13067" width="7.375" style="1" customWidth="1"/>
    <col min="13068" max="13068" width="9.25" style="1" customWidth="1"/>
    <col min="13069" max="13070" width="7.375" style="1" customWidth="1"/>
    <col min="13071" max="13312" width="9" style="1"/>
    <col min="13313" max="13313" width="3.75" style="1" customWidth="1"/>
    <col min="13314" max="13323" width="7.375" style="1" customWidth="1"/>
    <col min="13324" max="13324" width="9.25" style="1" customWidth="1"/>
    <col min="13325" max="13326" width="7.375" style="1" customWidth="1"/>
    <col min="13327" max="13568" width="9" style="1"/>
    <col min="13569" max="13569" width="3.75" style="1" customWidth="1"/>
    <col min="13570" max="13579" width="7.375" style="1" customWidth="1"/>
    <col min="13580" max="13580" width="9.25" style="1" customWidth="1"/>
    <col min="13581" max="13582" width="7.375" style="1" customWidth="1"/>
    <col min="13583" max="13824" width="9" style="1"/>
    <col min="13825" max="13825" width="3.75" style="1" customWidth="1"/>
    <col min="13826" max="13835" width="7.375" style="1" customWidth="1"/>
    <col min="13836" max="13836" width="9.25" style="1" customWidth="1"/>
    <col min="13837" max="13838" width="7.375" style="1" customWidth="1"/>
    <col min="13839" max="14080" width="9" style="1"/>
    <col min="14081" max="14081" width="3.75" style="1" customWidth="1"/>
    <col min="14082" max="14091" width="7.375" style="1" customWidth="1"/>
    <col min="14092" max="14092" width="9.25" style="1" customWidth="1"/>
    <col min="14093" max="14094" width="7.375" style="1" customWidth="1"/>
    <col min="14095" max="14336" width="9" style="1"/>
    <col min="14337" max="14337" width="3.75" style="1" customWidth="1"/>
    <col min="14338" max="14347" width="7.375" style="1" customWidth="1"/>
    <col min="14348" max="14348" width="9.25" style="1" customWidth="1"/>
    <col min="14349" max="14350" width="7.375" style="1" customWidth="1"/>
    <col min="14351" max="14592" width="9" style="1"/>
    <col min="14593" max="14593" width="3.75" style="1" customWidth="1"/>
    <col min="14594" max="14603" width="7.375" style="1" customWidth="1"/>
    <col min="14604" max="14604" width="9.25" style="1" customWidth="1"/>
    <col min="14605" max="14606" width="7.375" style="1" customWidth="1"/>
    <col min="14607" max="14848" width="9" style="1"/>
    <col min="14849" max="14849" width="3.75" style="1" customWidth="1"/>
    <col min="14850" max="14859" width="7.375" style="1" customWidth="1"/>
    <col min="14860" max="14860" width="9.25" style="1" customWidth="1"/>
    <col min="14861" max="14862" width="7.375" style="1" customWidth="1"/>
    <col min="14863" max="15104" width="9" style="1"/>
    <col min="15105" max="15105" width="3.75" style="1" customWidth="1"/>
    <col min="15106" max="15115" width="7.375" style="1" customWidth="1"/>
    <col min="15116" max="15116" width="9.25" style="1" customWidth="1"/>
    <col min="15117" max="15118" width="7.375" style="1" customWidth="1"/>
    <col min="15119" max="15360" width="9" style="1"/>
    <col min="15361" max="15361" width="3.75" style="1" customWidth="1"/>
    <col min="15362" max="15371" width="7.375" style="1" customWidth="1"/>
    <col min="15372" max="15372" width="9.25" style="1" customWidth="1"/>
    <col min="15373" max="15374" width="7.375" style="1" customWidth="1"/>
    <col min="15375" max="15616" width="9" style="1"/>
    <col min="15617" max="15617" width="3.75" style="1" customWidth="1"/>
    <col min="15618" max="15627" width="7.375" style="1" customWidth="1"/>
    <col min="15628" max="15628" width="9.25" style="1" customWidth="1"/>
    <col min="15629" max="15630" width="7.375" style="1" customWidth="1"/>
    <col min="15631" max="15872" width="9" style="1"/>
    <col min="15873" max="15873" width="3.75" style="1" customWidth="1"/>
    <col min="15874" max="15883" width="7.375" style="1" customWidth="1"/>
    <col min="15884" max="15884" width="9.25" style="1" customWidth="1"/>
    <col min="15885" max="15886" width="7.375" style="1" customWidth="1"/>
    <col min="15887" max="16128" width="9" style="1"/>
    <col min="16129" max="16129" width="3.75" style="1" customWidth="1"/>
    <col min="16130" max="16139" width="7.375" style="1" customWidth="1"/>
    <col min="16140" max="16140" width="9.25" style="1" customWidth="1"/>
    <col min="16141" max="16142" width="7.375" style="1" customWidth="1"/>
    <col min="16143" max="16384" width="9" style="1"/>
  </cols>
  <sheetData>
    <row r="1" spans="1:13" ht="66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.75" x14ac:dyDescent="0.3">
      <c r="A2" s="3"/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x14ac:dyDescent="0.3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2" customFormat="1" ht="57.75" customHeight="1" x14ac:dyDescent="0.3">
      <c r="A4" s="16" t="s">
        <v>24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s="2" customFormat="1" ht="30.75" customHeight="1" x14ac:dyDescent="0.3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s="2" customFormat="1" ht="30.75" customHeight="1" x14ac:dyDescent="0.3">
      <c r="A6" s="5"/>
      <c r="B6" s="13" t="s">
        <v>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5"/>
    </row>
    <row r="7" spans="1:13" s="2" customFormat="1" ht="30.75" customHeight="1" x14ac:dyDescent="0.3">
      <c r="A7" s="5"/>
      <c r="B7" s="13" t="s">
        <v>36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5"/>
    </row>
    <row r="8" spans="1:13" s="2" customFormat="1" ht="30.75" customHeight="1" x14ac:dyDescent="0.3">
      <c r="A8" s="5"/>
      <c r="B8" s="13" t="s">
        <v>37</v>
      </c>
      <c r="C8" s="13"/>
      <c r="D8" s="13"/>
      <c r="E8" s="13"/>
      <c r="F8" s="13"/>
      <c r="G8" s="13"/>
      <c r="H8" s="13"/>
      <c r="I8" s="13"/>
      <c r="J8" s="13"/>
      <c r="K8" s="13"/>
      <c r="L8" s="7"/>
      <c r="M8" s="5"/>
    </row>
    <row r="9" spans="1:13" s="2" customFormat="1" ht="30.75" customHeight="1" x14ac:dyDescent="0.3">
      <c r="A9" s="5"/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s="2" customFormat="1" ht="30.75" customHeight="1" x14ac:dyDescent="0.3">
      <c r="A10" s="5"/>
      <c r="B10" s="13" t="s">
        <v>25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5"/>
    </row>
    <row r="11" spans="1:13" s="2" customFormat="1" ht="30.75" customHeight="1" x14ac:dyDescent="0.3">
      <c r="A11" s="5"/>
      <c r="B11" s="13" t="s">
        <v>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5"/>
    </row>
    <row r="12" spans="1:13" s="2" customFormat="1" ht="30.75" customHeight="1" x14ac:dyDescent="0.3">
      <c r="A12" s="5"/>
      <c r="B12" s="13" t="s">
        <v>3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5"/>
    </row>
    <row r="13" spans="1:13" s="2" customFormat="1" ht="30.75" customHeight="1" x14ac:dyDescent="0.3">
      <c r="A13" s="5"/>
      <c r="B13" s="13" t="s">
        <v>26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5"/>
    </row>
    <row r="14" spans="1:13" s="2" customFormat="1" ht="30.75" customHeight="1" x14ac:dyDescent="0.3">
      <c r="A14" s="5"/>
      <c r="B14" s="13" t="s">
        <v>41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5"/>
    </row>
    <row r="15" spans="1:13" s="2" customFormat="1" ht="39" customHeight="1" x14ac:dyDescent="0.3">
      <c r="A15" s="5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5"/>
    </row>
    <row r="16" spans="1:13" s="2" customFormat="1" ht="45.75" customHeight="1" x14ac:dyDescent="0.3">
      <c r="A16" s="5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5"/>
    </row>
    <row r="17" spans="1:13" s="2" customFormat="1" ht="30.75" customHeight="1" x14ac:dyDescent="0.3">
      <c r="A17" s="5"/>
      <c r="B17" s="14" t="s">
        <v>38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5"/>
    </row>
    <row r="18" spans="1:13" s="2" customFormat="1" ht="39" customHeight="1" x14ac:dyDescent="0.3">
      <c r="A18" s="5"/>
      <c r="B18" s="9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s="2" customFormat="1" ht="39" customHeight="1" x14ac:dyDescent="0.3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s="2" customFormat="1" ht="30.75" customHeight="1" x14ac:dyDescent="0.3">
      <c r="A20" s="12" t="s">
        <v>27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s="2" customFormat="1" ht="14.25" x14ac:dyDescent="0.3"/>
    <row r="22" spans="1:13" s="2" customFormat="1" ht="14.25" x14ac:dyDescent="0.3"/>
  </sheetData>
  <mergeCells count="13">
    <mergeCell ref="B10:L10"/>
    <mergeCell ref="A1:M1"/>
    <mergeCell ref="A4:M4"/>
    <mergeCell ref="B6:L6"/>
    <mergeCell ref="B7:L7"/>
    <mergeCell ref="B8:K8"/>
    <mergeCell ref="A20:M20"/>
    <mergeCell ref="B11:L11"/>
    <mergeCell ref="B12:L12"/>
    <mergeCell ref="B13:L13"/>
    <mergeCell ref="B14:L14"/>
    <mergeCell ref="B15:L15"/>
    <mergeCell ref="B17:L17"/>
  </mergeCells>
  <phoneticPr fontId="2" type="noConversion"/>
  <pageMargins left="0.25" right="0.25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"/>
  <sheetViews>
    <sheetView topLeftCell="A16" workbookViewId="0">
      <selection activeCell="H11" sqref="H11"/>
    </sheetView>
  </sheetViews>
  <sheetFormatPr defaultRowHeight="16.5" x14ac:dyDescent="0.3"/>
  <cols>
    <col min="1" max="1" width="6.25" customWidth="1"/>
    <col min="2" max="2" width="9.25" customWidth="1"/>
    <col min="3" max="3" width="12" customWidth="1"/>
    <col min="4" max="4" width="6.25" customWidth="1"/>
    <col min="5" max="5" width="5.5" customWidth="1"/>
    <col min="6" max="6" width="10.875" customWidth="1"/>
    <col min="7" max="7" width="7" customWidth="1"/>
    <col min="8" max="11" width="12" customWidth="1"/>
    <col min="12" max="12" width="4.75" customWidth="1"/>
  </cols>
  <sheetData>
    <row r="1" spans="1:14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4" spans="1:14" ht="198.75" customHeight="1" x14ac:dyDescent="0.3"/>
    <row r="5" spans="1:14" ht="96.75" customHeight="1" x14ac:dyDescent="0.3">
      <c r="A5" s="18" t="s">
        <v>40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24" spans="1:13" ht="189" customHeight="1" x14ac:dyDescent="0.3"/>
    <row r="25" spans="1:13" ht="39.75" customHeight="1" x14ac:dyDescent="0.3">
      <c r="A25" s="19" t="s">
        <v>39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</sheetData>
  <mergeCells count="3">
    <mergeCell ref="A1:K1"/>
    <mergeCell ref="A5:N5"/>
    <mergeCell ref="A25:M25"/>
  </mergeCells>
  <phoneticPr fontId="2" type="noConversion"/>
  <pageMargins left="0.25" right="0.25" top="0.75" bottom="0.75" header="0.3" footer="0.3"/>
  <pageSetup paperSize="9" scale="8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0E82-8062-4789-90D8-B5A42E16FAB3}">
  <sheetPr>
    <pageSetUpPr fitToPage="1"/>
  </sheetPr>
  <dimension ref="A1:K16"/>
  <sheetViews>
    <sheetView view="pageBreakPreview" zoomScale="60" zoomScaleNormal="100" workbookViewId="0">
      <selection activeCell="D17" sqref="D17"/>
    </sheetView>
  </sheetViews>
  <sheetFormatPr defaultRowHeight="16.5" x14ac:dyDescent="0.3"/>
  <cols>
    <col min="1" max="1" width="6.125" customWidth="1"/>
    <col min="2" max="3" width="29.125" customWidth="1"/>
    <col min="4" max="4" width="24.875" bestFit="1" customWidth="1"/>
    <col min="5" max="5" width="21.375" bestFit="1" customWidth="1"/>
    <col min="6" max="6" width="24.875" bestFit="1" customWidth="1"/>
    <col min="7" max="8" width="29.125" customWidth="1"/>
    <col min="9" max="9" width="24.875" bestFit="1" customWidth="1"/>
    <col min="10" max="10" width="21.375" bestFit="1" customWidth="1"/>
    <col min="11" max="11" width="22.5" customWidth="1"/>
  </cols>
  <sheetData>
    <row r="1" spans="1:11" ht="56.25" customHeight="1" x14ac:dyDescent="0.3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25" customFormat="1" ht="52.5" customHeight="1" x14ac:dyDescent="0.3">
      <c r="A2" s="21" t="s">
        <v>4</v>
      </c>
      <c r="B2" s="22" t="s">
        <v>5</v>
      </c>
      <c r="C2" s="23"/>
      <c r="D2" s="23"/>
      <c r="E2" s="23"/>
      <c r="F2" s="24"/>
      <c r="G2" s="22" t="s">
        <v>6</v>
      </c>
      <c r="H2" s="23"/>
      <c r="I2" s="23"/>
      <c r="J2" s="23"/>
      <c r="K2" s="24"/>
    </row>
    <row r="3" spans="1:11" s="25" customFormat="1" ht="52.5" customHeight="1" x14ac:dyDescent="0.3">
      <c r="A3" s="26"/>
      <c r="B3" s="27" t="s">
        <v>7</v>
      </c>
      <c r="C3" s="27" t="s">
        <v>8</v>
      </c>
      <c r="D3" s="27" t="s">
        <v>9</v>
      </c>
      <c r="E3" s="27" t="s">
        <v>10</v>
      </c>
      <c r="F3" s="27" t="s">
        <v>11</v>
      </c>
      <c r="G3" s="28" t="s">
        <v>7</v>
      </c>
      <c r="H3" s="27" t="s">
        <v>8</v>
      </c>
      <c r="I3" s="27" t="s">
        <v>9</v>
      </c>
      <c r="J3" s="27" t="s">
        <v>10</v>
      </c>
      <c r="K3" s="27" t="s">
        <v>11</v>
      </c>
    </row>
    <row r="4" spans="1:11" s="25" customFormat="1" ht="52.5" customHeight="1" x14ac:dyDescent="0.3">
      <c r="A4" s="29">
        <v>1</v>
      </c>
      <c r="B4" s="30" t="s">
        <v>42</v>
      </c>
      <c r="C4" s="31" t="s">
        <v>13</v>
      </c>
      <c r="D4" s="32">
        <v>1200190000</v>
      </c>
      <c r="E4" s="32">
        <v>1104806103</v>
      </c>
      <c r="F4" s="33">
        <f>D4-E4</f>
        <v>95383897</v>
      </c>
      <c r="G4" s="34" t="s">
        <v>30</v>
      </c>
      <c r="H4" s="35" t="s">
        <v>43</v>
      </c>
      <c r="I4" s="32">
        <v>906245506</v>
      </c>
      <c r="J4" s="32">
        <v>812829971</v>
      </c>
      <c r="K4" s="36">
        <f>I4-J4</f>
        <v>93415535</v>
      </c>
    </row>
    <row r="5" spans="1:11" s="25" customFormat="1" ht="52.5" customHeight="1" x14ac:dyDescent="0.3">
      <c r="A5" s="37">
        <v>2</v>
      </c>
      <c r="B5" s="38" t="s">
        <v>31</v>
      </c>
      <c r="C5" s="31"/>
      <c r="D5" s="36">
        <v>2964860</v>
      </c>
      <c r="E5" s="36">
        <v>460000</v>
      </c>
      <c r="F5" s="33">
        <f>D5-E5</f>
        <v>2504860</v>
      </c>
      <c r="G5" s="34" t="s">
        <v>30</v>
      </c>
      <c r="H5" s="31" t="s">
        <v>44</v>
      </c>
      <c r="I5" s="36">
        <v>177725600</v>
      </c>
      <c r="J5" s="36">
        <v>176507558</v>
      </c>
      <c r="K5" s="36">
        <f t="shared" ref="K5:K10" si="0">I5-J5</f>
        <v>1218042</v>
      </c>
    </row>
    <row r="6" spans="1:11" s="25" customFormat="1" ht="52.5" customHeight="1" x14ac:dyDescent="0.3">
      <c r="A6" s="37">
        <v>3</v>
      </c>
      <c r="B6" s="31" t="s">
        <v>29</v>
      </c>
      <c r="C6" s="31"/>
      <c r="D6" s="39">
        <v>38002020</v>
      </c>
      <c r="E6" s="39">
        <v>38002020</v>
      </c>
      <c r="F6" s="33">
        <f t="shared" ref="F6:F10" si="1">D6-E6</f>
        <v>0</v>
      </c>
      <c r="G6" s="34" t="s">
        <v>30</v>
      </c>
      <c r="H6" s="40" t="s">
        <v>45</v>
      </c>
      <c r="I6" s="36">
        <v>2190000</v>
      </c>
      <c r="J6" s="36">
        <v>1740000</v>
      </c>
      <c r="K6" s="36">
        <f t="shared" si="0"/>
        <v>450000</v>
      </c>
    </row>
    <row r="7" spans="1:11" s="25" customFormat="1" ht="52.5" customHeight="1" x14ac:dyDescent="0.3">
      <c r="A7" s="37">
        <v>4</v>
      </c>
      <c r="B7" s="31"/>
      <c r="C7" s="31"/>
      <c r="D7" s="36"/>
      <c r="E7" s="36"/>
      <c r="F7" s="33">
        <f t="shared" si="1"/>
        <v>0</v>
      </c>
      <c r="G7" s="34" t="s">
        <v>46</v>
      </c>
      <c r="H7" s="40" t="s">
        <v>47</v>
      </c>
      <c r="I7" s="36">
        <v>92693297</v>
      </c>
      <c r="J7" s="36">
        <v>92694927</v>
      </c>
      <c r="K7" s="36">
        <f t="shared" si="0"/>
        <v>-1630</v>
      </c>
    </row>
    <row r="8" spans="1:11" s="25" customFormat="1" ht="52.5" customHeight="1" x14ac:dyDescent="0.3">
      <c r="A8" s="37">
        <v>5</v>
      </c>
      <c r="B8" s="31"/>
      <c r="C8" s="31"/>
      <c r="D8" s="36"/>
      <c r="E8" s="36"/>
      <c r="F8" s="33">
        <f t="shared" si="1"/>
        <v>0</v>
      </c>
      <c r="G8" s="34" t="s">
        <v>46</v>
      </c>
      <c r="H8" s="31" t="s">
        <v>48</v>
      </c>
      <c r="I8" s="36">
        <v>21335597</v>
      </c>
      <c r="J8" s="36">
        <v>21033647</v>
      </c>
      <c r="K8" s="36">
        <f t="shared" si="0"/>
        <v>301950</v>
      </c>
    </row>
    <row r="9" spans="1:11" s="25" customFormat="1" ht="52.5" customHeight="1" x14ac:dyDescent="0.3">
      <c r="A9" s="37">
        <v>6</v>
      </c>
      <c r="B9" s="31"/>
      <c r="C9" s="31"/>
      <c r="D9" s="36"/>
      <c r="E9" s="36"/>
      <c r="F9" s="33">
        <f t="shared" si="1"/>
        <v>0</v>
      </c>
      <c r="G9" s="34" t="s">
        <v>32</v>
      </c>
      <c r="H9" s="40"/>
      <c r="I9" s="36">
        <v>2964860</v>
      </c>
      <c r="J9" s="36">
        <v>460000</v>
      </c>
      <c r="K9" s="36">
        <f t="shared" si="0"/>
        <v>2504860</v>
      </c>
    </row>
    <row r="10" spans="1:11" s="25" customFormat="1" ht="52.5" customHeight="1" x14ac:dyDescent="0.3">
      <c r="A10" s="37">
        <v>7</v>
      </c>
      <c r="B10" s="38"/>
      <c r="C10" s="31"/>
      <c r="D10" s="36"/>
      <c r="E10" s="36"/>
      <c r="F10" s="33">
        <f t="shared" si="1"/>
        <v>0</v>
      </c>
      <c r="G10" s="41" t="s">
        <v>33</v>
      </c>
      <c r="H10" s="38"/>
      <c r="I10" s="39">
        <v>38002020</v>
      </c>
      <c r="J10" s="39">
        <v>38002020</v>
      </c>
      <c r="K10" s="36">
        <f t="shared" si="0"/>
        <v>0</v>
      </c>
    </row>
    <row r="11" spans="1:11" s="25" customFormat="1" ht="52.5" customHeight="1" x14ac:dyDescent="0.3">
      <c r="A11" s="42" t="s">
        <v>17</v>
      </c>
      <c r="B11" s="43"/>
      <c r="C11" s="44"/>
      <c r="D11" s="45">
        <f>SUM(D4:D10)</f>
        <v>1241156880</v>
      </c>
      <c r="E11" s="45">
        <f>SUM(E4:E10)</f>
        <v>1143268123</v>
      </c>
      <c r="F11" s="45">
        <f>SUM(F4:F10)</f>
        <v>97888757</v>
      </c>
      <c r="G11" s="42" t="s">
        <v>17</v>
      </c>
      <c r="H11" s="44"/>
      <c r="I11" s="45">
        <f>SUM(I4:I10)</f>
        <v>1241156880</v>
      </c>
      <c r="J11" s="45">
        <f>SUM(J4:J10)</f>
        <v>1143268123</v>
      </c>
      <c r="K11" s="45">
        <f>SUM(K4:K10)</f>
        <v>97888757</v>
      </c>
    </row>
    <row r="12" spans="1:11" ht="52.5" customHeight="1" x14ac:dyDescent="0.3"/>
    <row r="16" spans="1:11" ht="20.25" x14ac:dyDescent="0.3">
      <c r="K16" s="46"/>
    </row>
  </sheetData>
  <mergeCells count="6">
    <mergeCell ref="A1:K1"/>
    <mergeCell ref="A2:A3"/>
    <mergeCell ref="B2:F2"/>
    <mergeCell ref="G2:K2"/>
    <mergeCell ref="A11:C11"/>
    <mergeCell ref="G11:H11"/>
  </mergeCells>
  <phoneticPr fontId="2" type="noConversion"/>
  <pageMargins left="0.25" right="0.25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F9E90-F538-4603-9CFF-5E821F1728E4}">
  <sheetPr>
    <pageSetUpPr fitToPage="1"/>
  </sheetPr>
  <dimension ref="A1:H23"/>
  <sheetViews>
    <sheetView zoomScaleNormal="100" workbookViewId="0">
      <selection sqref="A1:XFD1048576"/>
    </sheetView>
  </sheetViews>
  <sheetFormatPr defaultRowHeight="16.5" x14ac:dyDescent="0.3"/>
  <cols>
    <col min="5" max="5" width="14.125" bestFit="1" customWidth="1"/>
    <col min="7" max="7" width="11.375" bestFit="1" customWidth="1"/>
    <col min="8" max="8" width="13" bestFit="1" customWidth="1"/>
    <col min="11" max="11" width="9" customWidth="1"/>
  </cols>
  <sheetData>
    <row r="1" spans="1:8" x14ac:dyDescent="0.3">
      <c r="A1" s="47"/>
      <c r="B1" s="47"/>
      <c r="C1" s="48"/>
      <c r="D1" s="47"/>
      <c r="E1" s="47"/>
      <c r="F1" s="47"/>
      <c r="G1" s="47"/>
      <c r="H1" s="47"/>
    </row>
    <row r="2" spans="1:8" ht="25.5" x14ac:dyDescent="0.3">
      <c r="A2" s="49" t="s">
        <v>49</v>
      </c>
      <c r="B2" s="49"/>
      <c r="C2" s="49"/>
      <c r="D2" s="49"/>
      <c r="E2" s="49"/>
      <c r="F2" s="49"/>
      <c r="G2" s="49"/>
      <c r="H2" s="49"/>
    </row>
    <row r="3" spans="1:8" x14ac:dyDescent="0.3">
      <c r="A3" s="47"/>
      <c r="B3" s="47"/>
      <c r="C3" s="48"/>
      <c r="D3" s="47"/>
      <c r="E3" s="47"/>
      <c r="F3" s="47"/>
      <c r="G3" s="47"/>
      <c r="H3" s="47"/>
    </row>
    <row r="4" spans="1:8" ht="29.25" customHeight="1" x14ac:dyDescent="0.3">
      <c r="A4" s="50" t="s">
        <v>50</v>
      </c>
      <c r="B4" s="50"/>
      <c r="C4" s="50"/>
      <c r="D4" s="50" t="s">
        <v>19</v>
      </c>
      <c r="E4" s="50" t="s">
        <v>51</v>
      </c>
      <c r="F4" s="50" t="s">
        <v>52</v>
      </c>
      <c r="G4" s="50" t="s">
        <v>53</v>
      </c>
      <c r="H4" s="50" t="s">
        <v>54</v>
      </c>
    </row>
    <row r="5" spans="1:8" ht="29.25" customHeight="1" x14ac:dyDescent="0.3">
      <c r="A5" s="51" t="s">
        <v>7</v>
      </c>
      <c r="B5" s="51" t="s">
        <v>8</v>
      </c>
      <c r="C5" s="51" t="s">
        <v>18</v>
      </c>
      <c r="D5" s="50"/>
      <c r="E5" s="50"/>
      <c r="F5" s="50"/>
      <c r="G5" s="50"/>
      <c r="H5" s="50"/>
    </row>
    <row r="6" spans="1:8" x14ac:dyDescent="0.3">
      <c r="A6" s="52" t="s">
        <v>13</v>
      </c>
      <c r="B6" s="52" t="s">
        <v>13</v>
      </c>
      <c r="C6" s="53" t="s">
        <v>34</v>
      </c>
      <c r="D6" s="54" t="s">
        <v>20</v>
      </c>
      <c r="E6" s="55">
        <v>840133000</v>
      </c>
      <c r="F6" s="55"/>
      <c r="G6" s="55"/>
      <c r="H6" s="56">
        <f>E6+G6</f>
        <v>840133000</v>
      </c>
    </row>
    <row r="7" spans="1:8" x14ac:dyDescent="0.3">
      <c r="A7" s="57"/>
      <c r="B7" s="57"/>
      <c r="C7" s="53"/>
      <c r="D7" s="54" t="s">
        <v>21</v>
      </c>
      <c r="E7" s="55">
        <v>773364272</v>
      </c>
      <c r="F7" s="55"/>
      <c r="G7" s="55"/>
      <c r="H7" s="56">
        <f t="shared" ref="H7:H23" si="0">E7+G7</f>
        <v>773364272</v>
      </c>
    </row>
    <row r="8" spans="1:8" x14ac:dyDescent="0.3">
      <c r="A8" s="57"/>
      <c r="B8" s="57"/>
      <c r="C8" s="53"/>
      <c r="D8" s="54" t="s">
        <v>22</v>
      </c>
      <c r="E8" s="55">
        <f>E6-E7</f>
        <v>66768728</v>
      </c>
      <c r="F8" s="55"/>
      <c r="G8" s="55"/>
      <c r="H8" s="56">
        <f t="shared" si="0"/>
        <v>66768728</v>
      </c>
    </row>
    <row r="9" spans="1:8" x14ac:dyDescent="0.3">
      <c r="A9" s="57"/>
      <c r="B9" s="57"/>
      <c r="C9" s="53" t="s">
        <v>35</v>
      </c>
      <c r="D9" s="54" t="s">
        <v>20</v>
      </c>
      <c r="E9" s="55">
        <v>144022800</v>
      </c>
      <c r="F9" s="55"/>
      <c r="G9" s="55"/>
      <c r="H9" s="56">
        <f t="shared" si="0"/>
        <v>144022800</v>
      </c>
    </row>
    <row r="10" spans="1:8" x14ac:dyDescent="0.3">
      <c r="A10" s="57"/>
      <c r="B10" s="57"/>
      <c r="C10" s="53"/>
      <c r="D10" s="54" t="s">
        <v>21</v>
      </c>
      <c r="E10" s="55">
        <v>132576732</v>
      </c>
      <c r="F10" s="55"/>
      <c r="G10" s="55"/>
      <c r="H10" s="56">
        <f t="shared" si="0"/>
        <v>132576732</v>
      </c>
    </row>
    <row r="11" spans="1:8" x14ac:dyDescent="0.3">
      <c r="A11" s="57"/>
      <c r="B11" s="57"/>
      <c r="C11" s="53"/>
      <c r="D11" s="54" t="s">
        <v>22</v>
      </c>
      <c r="E11" s="55">
        <f>E9-E10</f>
        <v>11446068</v>
      </c>
      <c r="F11" s="55"/>
      <c r="G11" s="55"/>
      <c r="H11" s="56">
        <f t="shared" si="0"/>
        <v>11446068</v>
      </c>
    </row>
    <row r="12" spans="1:8" x14ac:dyDescent="0.3">
      <c r="A12" s="57"/>
      <c r="B12" s="57"/>
      <c r="C12" s="53" t="s">
        <v>23</v>
      </c>
      <c r="D12" s="54" t="s">
        <v>20</v>
      </c>
      <c r="E12" s="55">
        <v>216034200</v>
      </c>
      <c r="F12" s="55"/>
      <c r="G12" s="55"/>
      <c r="H12" s="56">
        <f t="shared" si="0"/>
        <v>216034200</v>
      </c>
    </row>
    <row r="13" spans="1:8" x14ac:dyDescent="0.3">
      <c r="A13" s="57"/>
      <c r="B13" s="57"/>
      <c r="C13" s="53"/>
      <c r="D13" s="54" t="s">
        <v>21</v>
      </c>
      <c r="E13" s="55">
        <v>198865099</v>
      </c>
      <c r="F13" s="55"/>
      <c r="G13" s="55"/>
      <c r="H13" s="56">
        <f t="shared" si="0"/>
        <v>198865099</v>
      </c>
    </row>
    <row r="14" spans="1:8" x14ac:dyDescent="0.3">
      <c r="A14" s="58"/>
      <c r="B14" s="58"/>
      <c r="C14" s="59"/>
      <c r="D14" s="54" t="s">
        <v>22</v>
      </c>
      <c r="E14" s="55">
        <f>E12-E13</f>
        <v>17169101</v>
      </c>
      <c r="F14" s="55"/>
      <c r="G14" s="55"/>
      <c r="H14" s="56">
        <f t="shared" si="0"/>
        <v>17169101</v>
      </c>
    </row>
    <row r="15" spans="1:8" x14ac:dyDescent="0.3">
      <c r="A15" s="60" t="s">
        <v>31</v>
      </c>
      <c r="B15" s="60" t="s">
        <v>31</v>
      </c>
      <c r="C15" s="53" t="s">
        <v>31</v>
      </c>
      <c r="D15" s="54" t="s">
        <v>20</v>
      </c>
      <c r="E15" s="55">
        <v>2964860</v>
      </c>
      <c r="F15" s="55"/>
      <c r="G15" s="55"/>
      <c r="H15" s="56">
        <f t="shared" si="0"/>
        <v>2964860</v>
      </c>
    </row>
    <row r="16" spans="1:8" x14ac:dyDescent="0.3">
      <c r="A16" s="60"/>
      <c r="B16" s="60"/>
      <c r="C16" s="53"/>
      <c r="D16" s="54" t="s">
        <v>21</v>
      </c>
      <c r="E16" s="55">
        <v>460000</v>
      </c>
      <c r="F16" s="55"/>
      <c r="G16" s="55"/>
      <c r="H16" s="56">
        <f t="shared" si="0"/>
        <v>460000</v>
      </c>
    </row>
    <row r="17" spans="1:8" x14ac:dyDescent="0.3">
      <c r="A17" s="60"/>
      <c r="B17" s="60"/>
      <c r="C17" s="59"/>
      <c r="D17" s="54" t="s">
        <v>22</v>
      </c>
      <c r="E17" s="55">
        <f>E15-E16</f>
        <v>2504860</v>
      </c>
      <c r="F17" s="55"/>
      <c r="G17" s="55"/>
      <c r="H17" s="56">
        <f t="shared" si="0"/>
        <v>2504860</v>
      </c>
    </row>
    <row r="18" spans="1:8" x14ac:dyDescent="0.3">
      <c r="A18" s="60" t="s">
        <v>33</v>
      </c>
      <c r="B18" s="60" t="s">
        <v>33</v>
      </c>
      <c r="C18" s="60" t="s">
        <v>33</v>
      </c>
      <c r="D18" s="54" t="s">
        <v>20</v>
      </c>
      <c r="E18" s="55">
        <v>38002020</v>
      </c>
      <c r="F18" s="55"/>
      <c r="G18" s="55"/>
      <c r="H18" s="56">
        <f t="shared" si="0"/>
        <v>38002020</v>
      </c>
    </row>
    <row r="19" spans="1:8" x14ac:dyDescent="0.3">
      <c r="A19" s="60"/>
      <c r="B19" s="60"/>
      <c r="C19" s="60"/>
      <c r="D19" s="54" t="s">
        <v>21</v>
      </c>
      <c r="E19" s="55">
        <v>38002020</v>
      </c>
      <c r="F19" s="55"/>
      <c r="G19" s="55"/>
      <c r="H19" s="56">
        <f t="shared" si="0"/>
        <v>38002020</v>
      </c>
    </row>
    <row r="20" spans="1:8" x14ac:dyDescent="0.3">
      <c r="A20" s="60"/>
      <c r="B20" s="60"/>
      <c r="C20" s="60"/>
      <c r="D20" s="54" t="s">
        <v>22</v>
      </c>
      <c r="E20" s="55">
        <f>E18-E19</f>
        <v>0</v>
      </c>
      <c r="F20" s="55"/>
      <c r="G20" s="55"/>
      <c r="H20" s="56">
        <f t="shared" si="0"/>
        <v>0</v>
      </c>
    </row>
    <row r="21" spans="1:8" x14ac:dyDescent="0.3">
      <c r="A21" s="61" t="s">
        <v>55</v>
      </c>
      <c r="B21" s="61"/>
      <c r="C21" s="61"/>
      <c r="D21" s="62" t="s">
        <v>20</v>
      </c>
      <c r="E21" s="63">
        <f>E6+E9+E15+E12+E18</f>
        <v>1241156880</v>
      </c>
      <c r="F21" s="63"/>
      <c r="G21" s="63"/>
      <c r="H21" s="64">
        <f t="shared" si="0"/>
        <v>1241156880</v>
      </c>
    </row>
    <row r="22" spans="1:8" x14ac:dyDescent="0.3">
      <c r="A22" s="61"/>
      <c r="B22" s="61"/>
      <c r="C22" s="61"/>
      <c r="D22" s="62" t="s">
        <v>21</v>
      </c>
      <c r="E22" s="63">
        <f t="shared" ref="E22:E23" si="1">E7+E10+E16+E13+E19</f>
        <v>1143268123</v>
      </c>
      <c r="F22" s="63"/>
      <c r="G22" s="63"/>
      <c r="H22" s="64">
        <f t="shared" si="0"/>
        <v>1143268123</v>
      </c>
    </row>
    <row r="23" spans="1:8" x14ac:dyDescent="0.3">
      <c r="A23" s="61"/>
      <c r="B23" s="61"/>
      <c r="C23" s="61"/>
      <c r="D23" s="62" t="s">
        <v>22</v>
      </c>
      <c r="E23" s="63">
        <f t="shared" si="1"/>
        <v>97888757</v>
      </c>
      <c r="F23" s="63"/>
      <c r="G23" s="63"/>
      <c r="H23" s="64">
        <f t="shared" si="0"/>
        <v>97888757</v>
      </c>
    </row>
  </sheetData>
  <mergeCells count="19">
    <mergeCell ref="A18:A20"/>
    <mergeCell ref="B18:B20"/>
    <mergeCell ref="C18:C20"/>
    <mergeCell ref="A21:C23"/>
    <mergeCell ref="B6:B14"/>
    <mergeCell ref="C6:C8"/>
    <mergeCell ref="C9:C11"/>
    <mergeCell ref="C12:C14"/>
    <mergeCell ref="A15:A17"/>
    <mergeCell ref="B15:B17"/>
    <mergeCell ref="C15:C17"/>
    <mergeCell ref="A2:H2"/>
    <mergeCell ref="A4:C4"/>
    <mergeCell ref="D4:D5"/>
    <mergeCell ref="E4:E5"/>
    <mergeCell ref="F4:F5"/>
    <mergeCell ref="G4:G5"/>
    <mergeCell ref="H4:H5"/>
    <mergeCell ref="A6:A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AAA-7A66-4C4F-9850-873FFD9709B9}">
  <sheetPr>
    <pageSetUpPr fitToPage="1"/>
  </sheetPr>
  <dimension ref="A1:H251"/>
  <sheetViews>
    <sheetView tabSelected="1" zoomScale="90" zoomScaleNormal="90" workbookViewId="0">
      <pane ySplit="2" topLeftCell="A6" activePane="bottomLeft" state="frozen"/>
      <selection activeCell="A2" sqref="A2"/>
      <selection pane="bottomLeft" activeCell="K17" sqref="K17"/>
    </sheetView>
  </sheetViews>
  <sheetFormatPr defaultRowHeight="16.5" x14ac:dyDescent="0.3"/>
  <cols>
    <col min="2" max="2" width="9.875" customWidth="1"/>
    <col min="5" max="5" width="15.5" customWidth="1"/>
    <col min="8" max="8" width="14.25" customWidth="1"/>
  </cols>
  <sheetData>
    <row r="1" spans="1:8" x14ac:dyDescent="0.3">
      <c r="A1" s="65"/>
      <c r="B1" s="65"/>
      <c r="C1" s="65"/>
      <c r="D1" s="65"/>
      <c r="E1" s="65"/>
      <c r="F1" s="65"/>
      <c r="G1" s="65"/>
      <c r="H1" s="65"/>
    </row>
    <row r="2" spans="1:8" ht="25.5" x14ac:dyDescent="0.3">
      <c r="A2" s="66" t="s">
        <v>56</v>
      </c>
      <c r="B2" s="66"/>
      <c r="C2" s="66"/>
      <c r="D2" s="66"/>
      <c r="E2" s="66"/>
      <c r="F2" s="66"/>
      <c r="G2" s="66"/>
      <c r="H2" s="66"/>
    </row>
    <row r="3" spans="1:8" ht="6.75" customHeight="1" x14ac:dyDescent="0.3">
      <c r="A3" s="65"/>
      <c r="B3" s="65"/>
      <c r="C3" s="65"/>
      <c r="D3" s="65"/>
      <c r="E3" s="65"/>
      <c r="F3" s="65"/>
      <c r="G3" s="65"/>
      <c r="H3" s="65"/>
    </row>
    <row r="4" spans="1:8" x14ac:dyDescent="0.3">
      <c r="A4" s="67" t="s">
        <v>50</v>
      </c>
      <c r="B4" s="67"/>
      <c r="C4" s="67"/>
      <c r="D4" s="67" t="s">
        <v>19</v>
      </c>
      <c r="E4" s="67" t="s">
        <v>57</v>
      </c>
      <c r="F4" s="67" t="s">
        <v>52</v>
      </c>
      <c r="G4" s="67" t="s">
        <v>58</v>
      </c>
      <c r="H4" s="67" t="s">
        <v>54</v>
      </c>
    </row>
    <row r="5" spans="1:8" x14ac:dyDescent="0.3">
      <c r="A5" s="68" t="s">
        <v>7</v>
      </c>
      <c r="B5" s="68" t="s">
        <v>8</v>
      </c>
      <c r="C5" s="68" t="s">
        <v>18</v>
      </c>
      <c r="D5" s="67"/>
      <c r="E5" s="67"/>
      <c r="F5" s="67"/>
      <c r="G5" s="67"/>
      <c r="H5" s="67"/>
    </row>
    <row r="6" spans="1:8" s="73" customFormat="1" ht="16.5" customHeight="1" x14ac:dyDescent="0.3">
      <c r="A6" s="69" t="s">
        <v>16</v>
      </c>
      <c r="B6" s="69" t="s">
        <v>59</v>
      </c>
      <c r="C6" s="70" t="s">
        <v>60</v>
      </c>
      <c r="D6" s="71" t="s">
        <v>20</v>
      </c>
      <c r="E6" s="72">
        <v>758000000</v>
      </c>
      <c r="F6" s="72"/>
      <c r="G6" s="72"/>
      <c r="H6" s="72">
        <f>E6+F6+G6</f>
        <v>758000000</v>
      </c>
    </row>
    <row r="7" spans="1:8" s="73" customFormat="1" x14ac:dyDescent="0.3">
      <c r="A7" s="74"/>
      <c r="B7" s="74"/>
      <c r="C7" s="70"/>
      <c r="D7" s="71" t="s">
        <v>21</v>
      </c>
      <c r="E7" s="72">
        <v>716150063</v>
      </c>
      <c r="F7" s="72"/>
      <c r="G7" s="72"/>
      <c r="H7" s="72">
        <f t="shared" ref="H7:H62" si="0">E7+F7+G7</f>
        <v>716150063</v>
      </c>
    </row>
    <row r="8" spans="1:8" s="73" customFormat="1" x14ac:dyDescent="0.3">
      <c r="A8" s="74"/>
      <c r="B8" s="74"/>
      <c r="C8" s="70"/>
      <c r="D8" s="71" t="s">
        <v>22</v>
      </c>
      <c r="E8" s="72">
        <f>E6-E7</f>
        <v>41849937</v>
      </c>
      <c r="F8" s="72"/>
      <c r="G8" s="72"/>
      <c r="H8" s="72">
        <f t="shared" si="0"/>
        <v>41849937</v>
      </c>
    </row>
    <row r="9" spans="1:8" s="73" customFormat="1" x14ac:dyDescent="0.3">
      <c r="A9" s="74"/>
      <c r="B9" s="74"/>
      <c r="C9" s="70" t="s">
        <v>61</v>
      </c>
      <c r="D9" s="71" t="s">
        <v>20</v>
      </c>
      <c r="E9" s="72">
        <v>148245506</v>
      </c>
      <c r="F9" s="72"/>
      <c r="G9" s="72"/>
      <c r="H9" s="72">
        <f t="shared" si="0"/>
        <v>148245506</v>
      </c>
    </row>
    <row r="10" spans="1:8" s="73" customFormat="1" x14ac:dyDescent="0.3">
      <c r="A10" s="74"/>
      <c r="B10" s="74"/>
      <c r="C10" s="70"/>
      <c r="D10" s="71" t="s">
        <v>21</v>
      </c>
      <c r="E10" s="72">
        <v>96679908</v>
      </c>
      <c r="F10" s="72"/>
      <c r="G10" s="72"/>
      <c r="H10" s="72">
        <f t="shared" si="0"/>
        <v>96679908</v>
      </c>
    </row>
    <row r="11" spans="1:8" s="73" customFormat="1" x14ac:dyDescent="0.3">
      <c r="A11" s="74"/>
      <c r="B11" s="75"/>
      <c r="C11" s="70"/>
      <c r="D11" s="71" t="s">
        <v>22</v>
      </c>
      <c r="E11" s="72">
        <f>E9-E10</f>
        <v>51565598</v>
      </c>
      <c r="F11" s="72"/>
      <c r="G11" s="72"/>
      <c r="H11" s="72">
        <f t="shared" si="0"/>
        <v>51565598</v>
      </c>
    </row>
    <row r="12" spans="1:8" s="73" customFormat="1" ht="16.5" customHeight="1" x14ac:dyDescent="0.3">
      <c r="A12" s="74"/>
      <c r="B12" s="76" t="s">
        <v>62</v>
      </c>
      <c r="C12" s="76" t="s">
        <v>63</v>
      </c>
      <c r="D12" s="71" t="s">
        <v>20</v>
      </c>
      <c r="E12" s="72">
        <v>153585600</v>
      </c>
      <c r="F12" s="72"/>
      <c r="G12" s="72"/>
      <c r="H12" s="72">
        <f t="shared" si="0"/>
        <v>153585600</v>
      </c>
    </row>
    <row r="13" spans="1:8" s="73" customFormat="1" x14ac:dyDescent="0.3">
      <c r="A13" s="74"/>
      <c r="B13" s="76"/>
      <c r="C13" s="76"/>
      <c r="D13" s="71" t="s">
        <v>21</v>
      </c>
      <c r="E13" s="72">
        <v>152743358</v>
      </c>
      <c r="F13" s="72"/>
      <c r="G13" s="72"/>
      <c r="H13" s="72">
        <f t="shared" si="0"/>
        <v>152743358</v>
      </c>
    </row>
    <row r="14" spans="1:8" s="73" customFormat="1" x14ac:dyDescent="0.3">
      <c r="A14" s="74"/>
      <c r="B14" s="76"/>
      <c r="C14" s="76"/>
      <c r="D14" s="71" t="s">
        <v>22</v>
      </c>
      <c r="E14" s="72">
        <f>E12-E13</f>
        <v>842242</v>
      </c>
      <c r="F14" s="72"/>
      <c r="G14" s="72"/>
      <c r="H14" s="72">
        <f t="shared" si="0"/>
        <v>842242</v>
      </c>
    </row>
    <row r="15" spans="1:8" s="73" customFormat="1" x14ac:dyDescent="0.3">
      <c r="A15" s="74"/>
      <c r="B15" s="76"/>
      <c r="C15" s="70" t="s">
        <v>64</v>
      </c>
      <c r="D15" s="71" t="s">
        <v>20</v>
      </c>
      <c r="E15" s="72">
        <v>6000000</v>
      </c>
      <c r="F15" s="72"/>
      <c r="G15" s="72"/>
      <c r="H15" s="72">
        <f t="shared" si="0"/>
        <v>6000000</v>
      </c>
    </row>
    <row r="16" spans="1:8" s="73" customFormat="1" x14ac:dyDescent="0.3">
      <c r="A16" s="74"/>
      <c r="B16" s="76"/>
      <c r="C16" s="70"/>
      <c r="D16" s="71" t="s">
        <v>21</v>
      </c>
      <c r="E16" s="72">
        <v>5650000</v>
      </c>
      <c r="F16" s="72"/>
      <c r="G16" s="72"/>
      <c r="H16" s="72">
        <f t="shared" si="0"/>
        <v>5650000</v>
      </c>
    </row>
    <row r="17" spans="1:8" s="73" customFormat="1" x14ac:dyDescent="0.3">
      <c r="A17" s="74"/>
      <c r="B17" s="76"/>
      <c r="C17" s="70"/>
      <c r="D17" s="71" t="s">
        <v>22</v>
      </c>
      <c r="E17" s="72">
        <f>E15-E16</f>
        <v>350000</v>
      </c>
      <c r="F17" s="72"/>
      <c r="G17" s="72"/>
      <c r="H17" s="72">
        <f t="shared" si="0"/>
        <v>350000</v>
      </c>
    </row>
    <row r="18" spans="1:8" s="73" customFormat="1" x14ac:dyDescent="0.3">
      <c r="A18" s="74"/>
      <c r="B18" s="76"/>
      <c r="C18" s="70" t="s">
        <v>65</v>
      </c>
      <c r="D18" s="71" t="s">
        <v>20</v>
      </c>
      <c r="E18" s="72">
        <v>15740000</v>
      </c>
      <c r="F18" s="72"/>
      <c r="G18" s="72"/>
      <c r="H18" s="72">
        <f t="shared" si="0"/>
        <v>15740000</v>
      </c>
    </row>
    <row r="19" spans="1:8" s="73" customFormat="1" x14ac:dyDescent="0.3">
      <c r="A19" s="74"/>
      <c r="B19" s="76"/>
      <c r="C19" s="70"/>
      <c r="D19" s="71" t="s">
        <v>21</v>
      </c>
      <c r="E19" s="72">
        <v>15714200</v>
      </c>
      <c r="F19" s="72"/>
      <c r="G19" s="72"/>
      <c r="H19" s="72">
        <f t="shared" si="0"/>
        <v>15714200</v>
      </c>
    </row>
    <row r="20" spans="1:8" s="73" customFormat="1" x14ac:dyDescent="0.3">
      <c r="A20" s="74"/>
      <c r="B20" s="76"/>
      <c r="C20" s="70"/>
      <c r="D20" s="71" t="s">
        <v>22</v>
      </c>
      <c r="E20" s="72">
        <f>E18-E19</f>
        <v>25800</v>
      </c>
      <c r="F20" s="72"/>
      <c r="G20" s="72"/>
      <c r="H20" s="72">
        <f t="shared" si="0"/>
        <v>25800</v>
      </c>
    </row>
    <row r="21" spans="1:8" s="73" customFormat="1" x14ac:dyDescent="0.3">
      <c r="A21" s="74"/>
      <c r="B21" s="76"/>
      <c r="C21" s="70" t="s">
        <v>66</v>
      </c>
      <c r="D21" s="71" t="s">
        <v>20</v>
      </c>
      <c r="E21" s="72">
        <v>2400000</v>
      </c>
      <c r="F21" s="72"/>
      <c r="G21" s="72"/>
      <c r="H21" s="72">
        <f t="shared" si="0"/>
        <v>2400000</v>
      </c>
    </row>
    <row r="22" spans="1:8" s="73" customFormat="1" x14ac:dyDescent="0.3">
      <c r="A22" s="74"/>
      <c r="B22" s="76"/>
      <c r="C22" s="70"/>
      <c r="D22" s="71" t="s">
        <v>21</v>
      </c>
      <c r="E22" s="72">
        <v>2400000</v>
      </c>
      <c r="F22" s="72"/>
      <c r="G22" s="72"/>
      <c r="H22" s="72">
        <f t="shared" si="0"/>
        <v>2400000</v>
      </c>
    </row>
    <row r="23" spans="1:8" s="73" customFormat="1" x14ac:dyDescent="0.3">
      <c r="A23" s="74"/>
      <c r="B23" s="76"/>
      <c r="C23" s="77"/>
      <c r="D23" s="71" t="s">
        <v>22</v>
      </c>
      <c r="E23" s="72">
        <f>E21-E22</f>
        <v>0</v>
      </c>
      <c r="F23" s="72"/>
      <c r="G23" s="72"/>
      <c r="H23" s="72">
        <f t="shared" si="0"/>
        <v>0</v>
      </c>
    </row>
    <row r="24" spans="1:8" s="73" customFormat="1" x14ac:dyDescent="0.3">
      <c r="A24" s="74"/>
      <c r="B24" s="74" t="s">
        <v>45</v>
      </c>
      <c r="C24" s="70" t="s">
        <v>45</v>
      </c>
      <c r="D24" s="71" t="s">
        <v>20</v>
      </c>
      <c r="E24" s="72">
        <v>2190000</v>
      </c>
      <c r="F24" s="72"/>
      <c r="G24" s="72"/>
      <c r="H24" s="72">
        <f t="shared" si="0"/>
        <v>2190000</v>
      </c>
    </row>
    <row r="25" spans="1:8" s="73" customFormat="1" x14ac:dyDescent="0.3">
      <c r="A25" s="74"/>
      <c r="B25" s="74"/>
      <c r="C25" s="70"/>
      <c r="D25" s="71" t="s">
        <v>21</v>
      </c>
      <c r="E25" s="72">
        <v>1740000</v>
      </c>
      <c r="F25" s="72"/>
      <c r="G25" s="72"/>
      <c r="H25" s="72">
        <f t="shared" si="0"/>
        <v>1740000</v>
      </c>
    </row>
    <row r="26" spans="1:8" s="73" customFormat="1" x14ac:dyDescent="0.3">
      <c r="A26" s="75"/>
      <c r="B26" s="75"/>
      <c r="C26" s="77"/>
      <c r="D26" s="71" t="s">
        <v>22</v>
      </c>
      <c r="E26" s="72">
        <f>E24-E25</f>
        <v>450000</v>
      </c>
      <c r="F26" s="72"/>
      <c r="G26" s="72"/>
      <c r="H26" s="72">
        <f t="shared" si="0"/>
        <v>450000</v>
      </c>
    </row>
    <row r="27" spans="1:8" s="73" customFormat="1" ht="16.5" customHeight="1" x14ac:dyDescent="0.3">
      <c r="A27" s="78" t="s">
        <v>67</v>
      </c>
      <c r="B27" s="78"/>
      <c r="C27" s="78"/>
      <c r="D27" s="79" t="s">
        <v>20</v>
      </c>
      <c r="E27" s="80">
        <f>E6+E9+E12+E15+E18+E24+E21</f>
        <v>1086161106</v>
      </c>
      <c r="F27" s="80"/>
      <c r="G27" s="80"/>
      <c r="H27" s="80">
        <f t="shared" si="0"/>
        <v>1086161106</v>
      </c>
    </row>
    <row r="28" spans="1:8" s="73" customFormat="1" x14ac:dyDescent="0.3">
      <c r="A28" s="78"/>
      <c r="B28" s="78"/>
      <c r="C28" s="78"/>
      <c r="D28" s="79" t="s">
        <v>21</v>
      </c>
      <c r="E28" s="80">
        <f>E7+E10+E13+E16+E19+E25+E22</f>
        <v>991077529</v>
      </c>
      <c r="F28" s="80"/>
      <c r="G28" s="80"/>
      <c r="H28" s="80">
        <f t="shared" si="0"/>
        <v>991077529</v>
      </c>
    </row>
    <row r="29" spans="1:8" s="73" customFormat="1" x14ac:dyDescent="0.3">
      <c r="A29" s="78"/>
      <c r="B29" s="78"/>
      <c r="C29" s="78"/>
      <c r="D29" s="79" t="s">
        <v>22</v>
      </c>
      <c r="E29" s="80">
        <f>E8+E11+E14+E17+E20+E26+E23</f>
        <v>95083577</v>
      </c>
      <c r="F29" s="80"/>
      <c r="G29" s="80"/>
      <c r="H29" s="80">
        <f t="shared" si="0"/>
        <v>95083577</v>
      </c>
    </row>
    <row r="30" spans="1:8" s="73" customFormat="1" x14ac:dyDescent="0.3">
      <c r="A30" s="69" t="s">
        <v>15</v>
      </c>
      <c r="B30" s="76" t="s">
        <v>12</v>
      </c>
      <c r="C30" s="70" t="s">
        <v>68</v>
      </c>
      <c r="D30" s="71" t="s">
        <v>20</v>
      </c>
      <c r="E30" s="72">
        <v>74847420</v>
      </c>
      <c r="F30" s="72"/>
      <c r="G30" s="72"/>
      <c r="H30" s="72">
        <f t="shared" si="0"/>
        <v>74847420</v>
      </c>
    </row>
    <row r="31" spans="1:8" s="73" customFormat="1" x14ac:dyDescent="0.3">
      <c r="A31" s="74"/>
      <c r="B31" s="76"/>
      <c r="C31" s="70"/>
      <c r="D31" s="71" t="s">
        <v>21</v>
      </c>
      <c r="E31" s="72">
        <v>74847420</v>
      </c>
      <c r="F31" s="72"/>
      <c r="G31" s="72"/>
      <c r="H31" s="72">
        <f t="shared" si="0"/>
        <v>74847420</v>
      </c>
    </row>
    <row r="32" spans="1:8" s="73" customFormat="1" x14ac:dyDescent="0.3">
      <c r="A32" s="74"/>
      <c r="B32" s="76"/>
      <c r="C32" s="70"/>
      <c r="D32" s="71" t="s">
        <v>22</v>
      </c>
      <c r="E32" s="72">
        <f>E30-E31</f>
        <v>0</v>
      </c>
      <c r="F32" s="72"/>
      <c r="G32" s="72"/>
      <c r="H32" s="72">
        <f t="shared" si="0"/>
        <v>0</v>
      </c>
    </row>
    <row r="33" spans="1:8" s="73" customFormat="1" x14ac:dyDescent="0.3">
      <c r="A33" s="74"/>
      <c r="B33" s="76"/>
      <c r="C33" s="70" t="s">
        <v>69</v>
      </c>
      <c r="D33" s="71" t="s">
        <v>20</v>
      </c>
      <c r="E33" s="72">
        <v>7058460</v>
      </c>
      <c r="F33" s="72"/>
      <c r="G33" s="72"/>
      <c r="H33" s="72">
        <f t="shared" si="0"/>
        <v>7058460</v>
      </c>
    </row>
    <row r="34" spans="1:8" s="73" customFormat="1" x14ac:dyDescent="0.3">
      <c r="A34" s="74"/>
      <c r="B34" s="76"/>
      <c r="C34" s="70"/>
      <c r="D34" s="71" t="s">
        <v>21</v>
      </c>
      <c r="E34" s="72">
        <v>7060090</v>
      </c>
      <c r="F34" s="72"/>
      <c r="G34" s="72"/>
      <c r="H34" s="72">
        <f t="shared" si="0"/>
        <v>7060090</v>
      </c>
    </row>
    <row r="35" spans="1:8" s="73" customFormat="1" x14ac:dyDescent="0.3">
      <c r="A35" s="74"/>
      <c r="B35" s="76"/>
      <c r="C35" s="70"/>
      <c r="D35" s="71" t="s">
        <v>22</v>
      </c>
      <c r="E35" s="72">
        <f>E33-E34</f>
        <v>-1630</v>
      </c>
      <c r="F35" s="72"/>
      <c r="G35" s="72"/>
      <c r="H35" s="72">
        <f t="shared" si="0"/>
        <v>-1630</v>
      </c>
    </row>
    <row r="36" spans="1:8" s="73" customFormat="1" x14ac:dyDescent="0.3">
      <c r="A36" s="74"/>
      <c r="B36" s="76"/>
      <c r="C36" s="70" t="s">
        <v>70</v>
      </c>
      <c r="D36" s="71" t="s">
        <v>20</v>
      </c>
      <c r="E36" s="72">
        <v>6587417</v>
      </c>
      <c r="F36" s="72"/>
      <c r="G36" s="72"/>
      <c r="H36" s="72">
        <f t="shared" si="0"/>
        <v>6587417</v>
      </c>
    </row>
    <row r="37" spans="1:8" s="73" customFormat="1" x14ac:dyDescent="0.3">
      <c r="A37" s="74"/>
      <c r="B37" s="76"/>
      <c r="C37" s="70"/>
      <c r="D37" s="71" t="s">
        <v>21</v>
      </c>
      <c r="E37" s="72">
        <v>6587417</v>
      </c>
      <c r="F37" s="72"/>
      <c r="G37" s="72"/>
      <c r="H37" s="72">
        <f t="shared" si="0"/>
        <v>6587417</v>
      </c>
    </row>
    <row r="38" spans="1:8" s="73" customFormat="1" x14ac:dyDescent="0.3">
      <c r="A38" s="74"/>
      <c r="B38" s="76"/>
      <c r="C38" s="70"/>
      <c r="D38" s="71" t="s">
        <v>22</v>
      </c>
      <c r="E38" s="72">
        <f>E36-E37</f>
        <v>0</v>
      </c>
      <c r="F38" s="72"/>
      <c r="G38" s="72"/>
      <c r="H38" s="72">
        <f t="shared" si="0"/>
        <v>0</v>
      </c>
    </row>
    <row r="39" spans="1:8" s="73" customFormat="1" x14ac:dyDescent="0.3">
      <c r="A39" s="74"/>
      <c r="B39" s="76"/>
      <c r="C39" s="70" t="s">
        <v>71</v>
      </c>
      <c r="D39" s="71" t="s">
        <v>20</v>
      </c>
      <c r="E39" s="72">
        <v>4200000</v>
      </c>
      <c r="F39" s="72"/>
      <c r="G39" s="72"/>
      <c r="H39" s="72">
        <f t="shared" si="0"/>
        <v>4200000</v>
      </c>
    </row>
    <row r="40" spans="1:8" s="73" customFormat="1" x14ac:dyDescent="0.3">
      <c r="A40" s="74"/>
      <c r="B40" s="76"/>
      <c r="C40" s="70"/>
      <c r="D40" s="71" t="s">
        <v>21</v>
      </c>
      <c r="E40" s="72">
        <v>4200000</v>
      </c>
      <c r="F40" s="72"/>
      <c r="G40" s="72"/>
      <c r="H40" s="72">
        <f t="shared" si="0"/>
        <v>4200000</v>
      </c>
    </row>
    <row r="41" spans="1:8" s="73" customFormat="1" x14ac:dyDescent="0.3">
      <c r="A41" s="74"/>
      <c r="B41" s="76"/>
      <c r="C41" s="70"/>
      <c r="D41" s="71" t="s">
        <v>22</v>
      </c>
      <c r="E41" s="72">
        <f>E39-E40</f>
        <v>0</v>
      </c>
      <c r="F41" s="72"/>
      <c r="G41" s="72"/>
      <c r="H41" s="72">
        <f t="shared" si="0"/>
        <v>0</v>
      </c>
    </row>
    <row r="42" spans="1:8" s="73" customFormat="1" x14ac:dyDescent="0.3">
      <c r="A42" s="74"/>
      <c r="B42" s="76" t="s">
        <v>72</v>
      </c>
      <c r="C42" s="70" t="s">
        <v>73</v>
      </c>
      <c r="D42" s="71" t="s">
        <v>20</v>
      </c>
      <c r="E42" s="72">
        <v>492800</v>
      </c>
      <c r="F42" s="72"/>
      <c r="G42" s="72"/>
      <c r="H42" s="72">
        <f t="shared" si="0"/>
        <v>492800</v>
      </c>
    </row>
    <row r="43" spans="1:8" s="73" customFormat="1" x14ac:dyDescent="0.3">
      <c r="A43" s="74"/>
      <c r="B43" s="76"/>
      <c r="C43" s="70"/>
      <c r="D43" s="71" t="s">
        <v>21</v>
      </c>
      <c r="E43" s="72">
        <v>492800</v>
      </c>
      <c r="F43" s="72"/>
      <c r="G43" s="72"/>
      <c r="H43" s="72">
        <f t="shared" si="0"/>
        <v>492800</v>
      </c>
    </row>
    <row r="44" spans="1:8" s="73" customFormat="1" x14ac:dyDescent="0.3">
      <c r="A44" s="74"/>
      <c r="B44" s="76"/>
      <c r="C44" s="70"/>
      <c r="D44" s="71" t="s">
        <v>22</v>
      </c>
      <c r="E44" s="72">
        <f>E42-E43</f>
        <v>0</v>
      </c>
      <c r="F44" s="72"/>
      <c r="G44" s="72"/>
      <c r="H44" s="72">
        <f t="shared" si="0"/>
        <v>0</v>
      </c>
    </row>
    <row r="45" spans="1:8" s="73" customFormat="1" x14ac:dyDescent="0.3">
      <c r="A45" s="74"/>
      <c r="B45" s="76"/>
      <c r="C45" s="76" t="s">
        <v>14</v>
      </c>
      <c r="D45" s="71" t="s">
        <v>20</v>
      </c>
      <c r="E45" s="72">
        <v>1200000</v>
      </c>
      <c r="F45" s="72"/>
      <c r="G45" s="72"/>
      <c r="H45" s="72">
        <f t="shared" si="0"/>
        <v>1200000</v>
      </c>
    </row>
    <row r="46" spans="1:8" s="73" customFormat="1" x14ac:dyDescent="0.3">
      <c r="A46" s="74"/>
      <c r="B46" s="76"/>
      <c r="C46" s="76"/>
      <c r="D46" s="71" t="s">
        <v>21</v>
      </c>
      <c r="E46" s="72">
        <v>1200000</v>
      </c>
      <c r="F46" s="72"/>
      <c r="G46" s="72"/>
      <c r="H46" s="72">
        <f t="shared" si="0"/>
        <v>1200000</v>
      </c>
    </row>
    <row r="47" spans="1:8" s="73" customFormat="1" x14ac:dyDescent="0.3">
      <c r="A47" s="74"/>
      <c r="B47" s="76"/>
      <c r="C47" s="76"/>
      <c r="D47" s="71" t="s">
        <v>22</v>
      </c>
      <c r="E47" s="72">
        <f>E45-E46</f>
        <v>0</v>
      </c>
      <c r="F47" s="72"/>
      <c r="G47" s="72"/>
      <c r="H47" s="72">
        <f t="shared" si="0"/>
        <v>0</v>
      </c>
    </row>
    <row r="48" spans="1:8" s="73" customFormat="1" x14ac:dyDescent="0.3">
      <c r="A48" s="74"/>
      <c r="B48" s="76"/>
      <c r="C48" s="76" t="s">
        <v>74</v>
      </c>
      <c r="D48" s="71" t="s">
        <v>20</v>
      </c>
      <c r="E48" s="72">
        <v>13167461</v>
      </c>
      <c r="F48" s="72"/>
      <c r="G48" s="72"/>
      <c r="H48" s="72">
        <f t="shared" si="0"/>
        <v>13167461</v>
      </c>
    </row>
    <row r="49" spans="1:8" s="73" customFormat="1" x14ac:dyDescent="0.3">
      <c r="A49" s="74"/>
      <c r="B49" s="76"/>
      <c r="C49" s="76"/>
      <c r="D49" s="71" t="s">
        <v>21</v>
      </c>
      <c r="E49" s="72">
        <v>13167461</v>
      </c>
      <c r="F49" s="72"/>
      <c r="G49" s="72"/>
      <c r="H49" s="72">
        <f t="shared" si="0"/>
        <v>13167461</v>
      </c>
    </row>
    <row r="50" spans="1:8" s="73" customFormat="1" x14ac:dyDescent="0.3">
      <c r="A50" s="74"/>
      <c r="B50" s="76"/>
      <c r="C50" s="76"/>
      <c r="D50" s="71" t="s">
        <v>22</v>
      </c>
      <c r="E50" s="72">
        <f>E48-E49</f>
        <v>0</v>
      </c>
      <c r="F50" s="72"/>
      <c r="G50" s="72"/>
      <c r="H50" s="72">
        <f t="shared" si="0"/>
        <v>0</v>
      </c>
    </row>
    <row r="51" spans="1:8" s="73" customFormat="1" x14ac:dyDescent="0.3">
      <c r="A51" s="74"/>
      <c r="B51" s="76"/>
      <c r="C51" s="70" t="s">
        <v>75</v>
      </c>
      <c r="D51" s="71" t="s">
        <v>20</v>
      </c>
      <c r="E51" s="72">
        <v>6475336</v>
      </c>
      <c r="F51" s="72"/>
      <c r="G51" s="72"/>
      <c r="H51" s="72">
        <f t="shared" si="0"/>
        <v>6475336</v>
      </c>
    </row>
    <row r="52" spans="1:8" s="73" customFormat="1" x14ac:dyDescent="0.3">
      <c r="A52" s="74"/>
      <c r="B52" s="76"/>
      <c r="C52" s="70"/>
      <c r="D52" s="71" t="s">
        <v>21</v>
      </c>
      <c r="E52" s="72">
        <v>6173386</v>
      </c>
      <c r="F52" s="72"/>
      <c r="G52" s="72"/>
      <c r="H52" s="72">
        <f t="shared" si="0"/>
        <v>6173386</v>
      </c>
    </row>
    <row r="53" spans="1:8" s="73" customFormat="1" x14ac:dyDescent="0.3">
      <c r="A53" s="75"/>
      <c r="B53" s="76"/>
      <c r="C53" s="70"/>
      <c r="D53" s="71" t="s">
        <v>22</v>
      </c>
      <c r="E53" s="72">
        <f>E51-E52</f>
        <v>301950</v>
      </c>
      <c r="F53" s="72"/>
      <c r="G53" s="72"/>
      <c r="H53" s="72">
        <f t="shared" si="0"/>
        <v>301950</v>
      </c>
    </row>
    <row r="54" spans="1:8" s="73" customFormat="1" x14ac:dyDescent="0.3">
      <c r="A54" s="81" t="s">
        <v>76</v>
      </c>
      <c r="B54" s="82"/>
      <c r="C54" s="83"/>
      <c r="D54" s="79" t="s">
        <v>20</v>
      </c>
      <c r="E54" s="80">
        <f>E30+E33+E39+E42+E45+E48+E51+E36</f>
        <v>114028894</v>
      </c>
      <c r="F54" s="80"/>
      <c r="G54" s="80"/>
      <c r="H54" s="80">
        <f t="shared" si="0"/>
        <v>114028894</v>
      </c>
    </row>
    <row r="55" spans="1:8" s="73" customFormat="1" x14ac:dyDescent="0.3">
      <c r="A55" s="84"/>
      <c r="B55" s="85"/>
      <c r="C55" s="86"/>
      <c r="D55" s="79" t="s">
        <v>21</v>
      </c>
      <c r="E55" s="80">
        <f>E31+E34+E40+E43+E46+E49+E52+E37</f>
        <v>113728574</v>
      </c>
      <c r="F55" s="80"/>
      <c r="G55" s="80"/>
      <c r="H55" s="80">
        <f t="shared" si="0"/>
        <v>113728574</v>
      </c>
    </row>
    <row r="56" spans="1:8" s="73" customFormat="1" x14ac:dyDescent="0.3">
      <c r="A56" s="87"/>
      <c r="B56" s="88"/>
      <c r="C56" s="89"/>
      <c r="D56" s="79" t="s">
        <v>22</v>
      </c>
      <c r="E56" s="80">
        <f>E32+E35+E41+E44+E47+E50+E53</f>
        <v>300320</v>
      </c>
      <c r="F56" s="80"/>
      <c r="G56" s="80"/>
      <c r="H56" s="80">
        <f t="shared" si="0"/>
        <v>300320</v>
      </c>
    </row>
    <row r="57" spans="1:8" s="73" customFormat="1" x14ac:dyDescent="0.3">
      <c r="A57" s="69" t="s">
        <v>32</v>
      </c>
      <c r="B57" s="76" t="s">
        <v>32</v>
      </c>
      <c r="C57" s="70" t="s">
        <v>32</v>
      </c>
      <c r="D57" s="71" t="s">
        <v>20</v>
      </c>
      <c r="E57" s="72">
        <v>2964860</v>
      </c>
      <c r="F57" s="72"/>
      <c r="G57" s="72"/>
      <c r="H57" s="72">
        <f t="shared" si="0"/>
        <v>2964860</v>
      </c>
    </row>
    <row r="58" spans="1:8" s="73" customFormat="1" x14ac:dyDescent="0.3">
      <c r="A58" s="74"/>
      <c r="B58" s="76"/>
      <c r="C58" s="70"/>
      <c r="D58" s="71" t="s">
        <v>21</v>
      </c>
      <c r="E58" s="72">
        <v>460000</v>
      </c>
      <c r="F58" s="72"/>
      <c r="G58" s="72"/>
      <c r="H58" s="72">
        <f t="shared" si="0"/>
        <v>460000</v>
      </c>
    </row>
    <row r="59" spans="1:8" s="73" customFormat="1" x14ac:dyDescent="0.3">
      <c r="A59" s="75"/>
      <c r="B59" s="76"/>
      <c r="C59" s="70"/>
      <c r="D59" s="71" t="s">
        <v>22</v>
      </c>
      <c r="E59" s="72">
        <f>E57-E58</f>
        <v>2504860</v>
      </c>
      <c r="F59" s="72"/>
      <c r="G59" s="72"/>
      <c r="H59" s="72">
        <f t="shared" si="0"/>
        <v>2504860</v>
      </c>
    </row>
    <row r="60" spans="1:8" s="73" customFormat="1" x14ac:dyDescent="0.3">
      <c r="A60" s="69" t="s">
        <v>33</v>
      </c>
      <c r="B60" s="76" t="s">
        <v>33</v>
      </c>
      <c r="C60" s="70" t="s">
        <v>33</v>
      </c>
      <c r="D60" s="71" t="s">
        <v>20</v>
      </c>
      <c r="E60" s="72">
        <v>38002020</v>
      </c>
      <c r="F60" s="72"/>
      <c r="G60" s="72"/>
      <c r="H60" s="72">
        <f t="shared" si="0"/>
        <v>38002020</v>
      </c>
    </row>
    <row r="61" spans="1:8" s="73" customFormat="1" x14ac:dyDescent="0.3">
      <c r="A61" s="74"/>
      <c r="B61" s="76"/>
      <c r="C61" s="70"/>
      <c r="D61" s="71" t="s">
        <v>21</v>
      </c>
      <c r="E61" s="72">
        <v>38002020</v>
      </c>
      <c r="F61" s="72"/>
      <c r="G61" s="72"/>
      <c r="H61" s="72">
        <f t="shared" si="0"/>
        <v>38002020</v>
      </c>
    </row>
    <row r="62" spans="1:8" s="73" customFormat="1" x14ac:dyDescent="0.3">
      <c r="A62" s="75"/>
      <c r="B62" s="76"/>
      <c r="C62" s="70"/>
      <c r="D62" s="71" t="s">
        <v>22</v>
      </c>
      <c r="E62" s="72">
        <f>E60-E61</f>
        <v>0</v>
      </c>
      <c r="F62" s="72"/>
      <c r="G62" s="72"/>
      <c r="H62" s="72">
        <f t="shared" si="0"/>
        <v>0</v>
      </c>
    </row>
    <row r="63" spans="1:8" s="73" customFormat="1" x14ac:dyDescent="0.3">
      <c r="A63" s="90" t="s">
        <v>77</v>
      </c>
      <c r="B63" s="90"/>
      <c r="C63" s="90"/>
      <c r="D63" s="91" t="s">
        <v>20</v>
      </c>
      <c r="E63" s="92">
        <f>E27+E54+E57+E60</f>
        <v>1241156880</v>
      </c>
      <c r="F63" s="92">
        <f t="shared" ref="F63:G65" si="1">F27+F54</f>
        <v>0</v>
      </c>
      <c r="G63" s="92">
        <f t="shared" si="1"/>
        <v>0</v>
      </c>
      <c r="H63" s="92">
        <f>H27+H54+H57</f>
        <v>1203154860</v>
      </c>
    </row>
    <row r="64" spans="1:8" s="73" customFormat="1" x14ac:dyDescent="0.3">
      <c r="A64" s="90"/>
      <c r="B64" s="93"/>
      <c r="C64" s="93"/>
      <c r="D64" s="91" t="s">
        <v>21</v>
      </c>
      <c r="E64" s="92">
        <f t="shared" ref="E64:E65" si="2">E28+E55+E58+E61</f>
        <v>1143268123</v>
      </c>
      <c r="F64" s="92">
        <f t="shared" si="1"/>
        <v>0</v>
      </c>
      <c r="G64" s="92">
        <f t="shared" si="1"/>
        <v>0</v>
      </c>
      <c r="H64" s="92">
        <f t="shared" ref="H64:H65" si="3">H28+H55+H58</f>
        <v>1105266103</v>
      </c>
    </row>
    <row r="65" spans="1:8" s="73" customFormat="1" x14ac:dyDescent="0.3">
      <c r="A65" s="90"/>
      <c r="B65" s="90"/>
      <c r="C65" s="90"/>
      <c r="D65" s="91" t="s">
        <v>22</v>
      </c>
      <c r="E65" s="92">
        <f t="shared" si="2"/>
        <v>97888757</v>
      </c>
      <c r="F65" s="92">
        <f t="shared" si="1"/>
        <v>0</v>
      </c>
      <c r="G65" s="92">
        <f t="shared" si="1"/>
        <v>0</v>
      </c>
      <c r="H65" s="92">
        <f t="shared" si="3"/>
        <v>97888757</v>
      </c>
    </row>
    <row r="69" spans="1:8" x14ac:dyDescent="0.3">
      <c r="E69" s="94"/>
    </row>
    <row r="70" spans="1:8" x14ac:dyDescent="0.3">
      <c r="E70" s="95"/>
    </row>
    <row r="71" spans="1:8" x14ac:dyDescent="0.3">
      <c r="E71" s="96"/>
    </row>
    <row r="215" ht="20.100000000000001" customHeight="1" x14ac:dyDescent="0.3"/>
    <row r="216" ht="20.100000000000001" customHeight="1" x14ac:dyDescent="0.3"/>
    <row r="217" ht="20.100000000000001" customHeight="1" x14ac:dyDescent="0.3"/>
    <row r="218" ht="20.100000000000001" customHeight="1" x14ac:dyDescent="0.3"/>
    <row r="219" ht="20.100000000000001" customHeight="1" x14ac:dyDescent="0.3"/>
    <row r="220" ht="20.100000000000001" customHeight="1" x14ac:dyDescent="0.3"/>
    <row r="221" ht="20.100000000000001" customHeight="1" x14ac:dyDescent="0.3"/>
    <row r="222" ht="20.100000000000001" customHeight="1" x14ac:dyDescent="0.3"/>
    <row r="223" ht="20.100000000000001" customHeight="1" x14ac:dyDescent="0.3"/>
    <row r="224" ht="20.100000000000001" customHeight="1" x14ac:dyDescent="0.3"/>
    <row r="225" ht="20.100000000000001" customHeight="1" x14ac:dyDescent="0.3"/>
    <row r="226" ht="20.100000000000001" customHeight="1" x14ac:dyDescent="0.3"/>
    <row r="227" ht="20.100000000000001" customHeight="1" x14ac:dyDescent="0.3"/>
    <row r="228" ht="20.100000000000001" customHeight="1" x14ac:dyDescent="0.3"/>
    <row r="229" ht="20.100000000000001" customHeight="1" x14ac:dyDescent="0.3"/>
    <row r="230" ht="20.100000000000001" customHeight="1" x14ac:dyDescent="0.3"/>
    <row r="231" ht="20.100000000000001" customHeight="1" x14ac:dyDescent="0.3"/>
    <row r="232" ht="20.100000000000001" customHeight="1" x14ac:dyDescent="0.3"/>
    <row r="233" ht="20.100000000000001" customHeight="1" x14ac:dyDescent="0.3"/>
    <row r="234" ht="20.100000000000001" customHeight="1" x14ac:dyDescent="0.3"/>
    <row r="235" ht="20.100000000000001" customHeight="1" x14ac:dyDescent="0.3"/>
    <row r="236" ht="20.100000000000001" customHeight="1" x14ac:dyDescent="0.3"/>
    <row r="237" ht="20.100000000000001" customHeight="1" x14ac:dyDescent="0.3"/>
    <row r="238" ht="20.100000000000001" customHeight="1" x14ac:dyDescent="0.3"/>
    <row r="239" ht="20.100000000000001" customHeight="1" x14ac:dyDescent="0.3"/>
    <row r="240" ht="20.100000000000001" customHeight="1" x14ac:dyDescent="0.3"/>
    <row r="241" ht="20.100000000000001" customHeight="1" x14ac:dyDescent="0.3"/>
    <row r="242" ht="20.100000000000001" customHeight="1" x14ac:dyDescent="0.3"/>
    <row r="243" ht="20.100000000000001" customHeight="1" x14ac:dyDescent="0.3"/>
    <row r="244" ht="20.100000000000001" customHeight="1" x14ac:dyDescent="0.3"/>
    <row r="245" ht="20.100000000000001" customHeight="1" x14ac:dyDescent="0.3"/>
    <row r="246" ht="20.100000000000001" customHeight="1" x14ac:dyDescent="0.3"/>
    <row r="247" ht="20.100000000000001" customHeight="1" x14ac:dyDescent="0.3"/>
    <row r="248" ht="20.100000000000001" customHeight="1" x14ac:dyDescent="0.3"/>
    <row r="249" ht="20.100000000000001" customHeight="1" x14ac:dyDescent="0.3"/>
    <row r="250" ht="20.100000000000001" customHeight="1" x14ac:dyDescent="0.3"/>
    <row r="251" ht="20.100000000000001" customHeight="1" x14ac:dyDescent="0.3"/>
  </sheetData>
  <mergeCells count="38">
    <mergeCell ref="A63:C65"/>
    <mergeCell ref="A54:C56"/>
    <mergeCell ref="A57:A59"/>
    <mergeCell ref="B57:B59"/>
    <mergeCell ref="C57:C59"/>
    <mergeCell ref="A60:A62"/>
    <mergeCell ref="B60:B62"/>
    <mergeCell ref="C60:C62"/>
    <mergeCell ref="B24:B26"/>
    <mergeCell ref="C24:C26"/>
    <mergeCell ref="A27:C29"/>
    <mergeCell ref="A30:A53"/>
    <mergeCell ref="B30:B41"/>
    <mergeCell ref="C30:C32"/>
    <mergeCell ref="C33:C35"/>
    <mergeCell ref="C36:C38"/>
    <mergeCell ref="C39:C41"/>
    <mergeCell ref="B42:B53"/>
    <mergeCell ref="C42:C44"/>
    <mergeCell ref="C45:C47"/>
    <mergeCell ref="C48:C50"/>
    <mergeCell ref="C51:C53"/>
    <mergeCell ref="B6:B11"/>
    <mergeCell ref="C6:C8"/>
    <mergeCell ref="C9:C11"/>
    <mergeCell ref="B12:B23"/>
    <mergeCell ref="C12:C14"/>
    <mergeCell ref="C15:C17"/>
    <mergeCell ref="C18:C20"/>
    <mergeCell ref="C21:C23"/>
    <mergeCell ref="A2:H2"/>
    <mergeCell ref="A4:C4"/>
    <mergeCell ref="D4:D5"/>
    <mergeCell ref="E4:E5"/>
    <mergeCell ref="F4:F5"/>
    <mergeCell ref="G4:G5"/>
    <mergeCell ref="H4:H5"/>
    <mergeCell ref="A6:A2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1</vt:i4>
      </vt:variant>
    </vt:vector>
  </HeadingPairs>
  <TitlesOfParts>
    <vt:vector size="6" baseType="lpstr">
      <vt:lpstr>공고문</vt:lpstr>
      <vt:lpstr>표지</vt:lpstr>
      <vt:lpstr>결산총괄표</vt:lpstr>
      <vt:lpstr>세입결산서</vt:lpstr>
      <vt:lpstr>세출결산서</vt:lpstr>
      <vt:lpstr>세출결산서!Print_Area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2021-03-02T04:52:15Z</cp:lastPrinted>
  <dcterms:created xsi:type="dcterms:W3CDTF">2020-03-10T02:01:15Z</dcterms:created>
  <dcterms:modified xsi:type="dcterms:W3CDTF">2021-04-06T07:16:25Z</dcterms:modified>
</cp:coreProperties>
</file>