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년\2022년 사업비 정산\"/>
    </mc:Choice>
  </mc:AlternateContent>
  <bookViews>
    <workbookView xWindow="0" yWindow="0" windowWidth="16710" windowHeight="11610" tabRatio="788"/>
  </bookViews>
  <sheets>
    <sheet name="2022년 세입세출명세서" sheetId="11" r:id="rId1"/>
    <sheet name="2022 세입결산서" sheetId="12" r:id="rId2"/>
    <sheet name="2022 세출결산서" sheetId="13" r:id="rId3"/>
  </sheets>
  <definedNames>
    <definedName name="_xlnm.Print_Titles" localSheetId="2">'2022 세출결산서'!$4:$5</definedName>
    <definedName name="_xlnm.Print_Titles" localSheetId="0">'2022년 세입세출명세서'!$5:$6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1" i="13" l="1"/>
  <c r="F330" i="13"/>
  <c r="E8" i="11"/>
  <c r="I331" i="13"/>
  <c r="I330" i="13"/>
  <c r="G332" i="13"/>
  <c r="H332" i="13"/>
  <c r="G331" i="13"/>
  <c r="H331" i="13"/>
  <c r="G330" i="13"/>
  <c r="H330" i="13"/>
  <c r="F304" i="13"/>
  <c r="I304" i="13"/>
  <c r="F303" i="13"/>
  <c r="I303" i="13"/>
  <c r="I299" i="13"/>
  <c r="I298" i="13"/>
  <c r="I297" i="13"/>
  <c r="I296" i="13"/>
  <c r="I295" i="13"/>
  <c r="I294" i="13"/>
  <c r="I293" i="13"/>
  <c r="I292" i="13"/>
  <c r="I291" i="13"/>
  <c r="I302" i="13"/>
  <c r="I301" i="13"/>
  <c r="I300" i="13"/>
  <c r="F302" i="13"/>
  <c r="F299" i="13"/>
  <c r="F293" i="13"/>
  <c r="F296" i="13"/>
  <c r="F262" i="13"/>
  <c r="F289" i="13" s="1"/>
  <c r="F261" i="13"/>
  <c r="F288" i="13" s="1"/>
  <c r="I288" i="13" s="1"/>
  <c r="F287" i="13"/>
  <c r="F284" i="13"/>
  <c r="I284" i="13" s="1"/>
  <c r="F281" i="13"/>
  <c r="F278" i="13"/>
  <c r="I278" i="13" s="1"/>
  <c r="F275" i="13"/>
  <c r="F272" i="13"/>
  <c r="F269" i="13"/>
  <c r="F266" i="13"/>
  <c r="I266" i="13" s="1"/>
  <c r="F260" i="13"/>
  <c r="F257" i="13"/>
  <c r="I257" i="13" s="1"/>
  <c r="I258" i="13"/>
  <c r="I259" i="13"/>
  <c r="I260" i="13"/>
  <c r="I262" i="13"/>
  <c r="I264" i="13"/>
  <c r="I265" i="13"/>
  <c r="I267" i="13"/>
  <c r="I268" i="13"/>
  <c r="I269" i="13"/>
  <c r="I270" i="13"/>
  <c r="I271" i="13"/>
  <c r="I272" i="13"/>
  <c r="I273" i="13"/>
  <c r="I274" i="13"/>
  <c r="I275" i="13"/>
  <c r="I276" i="13"/>
  <c r="I277" i="13"/>
  <c r="I279" i="13"/>
  <c r="I280" i="13"/>
  <c r="I281" i="13"/>
  <c r="I282" i="13"/>
  <c r="I283" i="13"/>
  <c r="I285" i="13"/>
  <c r="I286" i="13"/>
  <c r="I287" i="13"/>
  <c r="I256" i="13"/>
  <c r="I255" i="13"/>
  <c r="F176" i="13"/>
  <c r="I176" i="13"/>
  <c r="I175" i="13"/>
  <c r="I174" i="13"/>
  <c r="F252" i="13"/>
  <c r="I252" i="13" s="1"/>
  <c r="F250" i="13"/>
  <c r="F251" i="13" s="1"/>
  <c r="I251" i="13" s="1"/>
  <c r="F249" i="13"/>
  <c r="F236" i="13"/>
  <c r="I236" i="13" s="1"/>
  <c r="I235" i="13"/>
  <c r="I234" i="13"/>
  <c r="F233" i="13"/>
  <c r="F230" i="13"/>
  <c r="F248" i="13"/>
  <c r="I248" i="13" s="1"/>
  <c r="I247" i="13"/>
  <c r="I246" i="13"/>
  <c r="F227" i="13"/>
  <c r="I227" i="13" s="1"/>
  <c r="I226" i="13"/>
  <c r="I225" i="13"/>
  <c r="F224" i="13"/>
  <c r="I224" i="13" s="1"/>
  <c r="I223" i="13"/>
  <c r="I222" i="13"/>
  <c r="F208" i="13"/>
  <c r="F209" i="13" s="1"/>
  <c r="I209" i="13" s="1"/>
  <c r="F207" i="13"/>
  <c r="F199" i="13"/>
  <c r="I199" i="13" s="1"/>
  <c r="F198" i="13"/>
  <c r="F193" i="13"/>
  <c r="I193" i="13" s="1"/>
  <c r="F192" i="13"/>
  <c r="F194" i="13" s="1"/>
  <c r="I194" i="13" s="1"/>
  <c r="I183" i="13"/>
  <c r="I184" i="13"/>
  <c r="I186" i="13"/>
  <c r="I187" i="13"/>
  <c r="I189" i="13"/>
  <c r="I190" i="13"/>
  <c r="I195" i="13"/>
  <c r="I196" i="13"/>
  <c r="I198" i="13"/>
  <c r="I201" i="13"/>
  <c r="I202" i="13"/>
  <c r="I204" i="13"/>
  <c r="I205" i="13"/>
  <c r="I207" i="13"/>
  <c r="I208" i="13"/>
  <c r="I210" i="13"/>
  <c r="I211" i="13"/>
  <c r="I213" i="13"/>
  <c r="I214" i="13"/>
  <c r="I216" i="13"/>
  <c r="I217" i="13"/>
  <c r="I219" i="13"/>
  <c r="I220" i="13"/>
  <c r="I228" i="13"/>
  <c r="I229" i="13"/>
  <c r="I230" i="13"/>
  <c r="I231" i="13"/>
  <c r="I232" i="13"/>
  <c r="I237" i="13"/>
  <c r="I238" i="13"/>
  <c r="I240" i="13"/>
  <c r="I241" i="13"/>
  <c r="I243" i="13"/>
  <c r="I244" i="13"/>
  <c r="I249" i="13"/>
  <c r="I250" i="13"/>
  <c r="I181" i="13"/>
  <c r="I180" i="13"/>
  <c r="I178" i="13"/>
  <c r="I177" i="13"/>
  <c r="F245" i="13"/>
  <c r="I245" i="13" s="1"/>
  <c r="F242" i="13"/>
  <c r="I242" i="13" s="1"/>
  <c r="F239" i="13"/>
  <c r="I239" i="13" s="1"/>
  <c r="I233" i="13"/>
  <c r="F221" i="13"/>
  <c r="I221" i="13" s="1"/>
  <c r="F218" i="13"/>
  <c r="I218" i="13" s="1"/>
  <c r="F215" i="13"/>
  <c r="I215" i="13" s="1"/>
  <c r="F212" i="13"/>
  <c r="I212" i="13" s="1"/>
  <c r="F206" i="13"/>
  <c r="I206" i="13" s="1"/>
  <c r="F203" i="13"/>
  <c r="I203" i="13" s="1"/>
  <c r="F200" i="13"/>
  <c r="I200" i="13" s="1"/>
  <c r="F197" i="13"/>
  <c r="I197" i="13" s="1"/>
  <c r="F191" i="13"/>
  <c r="I191" i="13" s="1"/>
  <c r="F188" i="13"/>
  <c r="I188" i="13" s="1"/>
  <c r="F185" i="13"/>
  <c r="I185" i="13" s="1"/>
  <c r="F182" i="13"/>
  <c r="I182" i="13" s="1"/>
  <c r="F179" i="13"/>
  <c r="I179" i="13" s="1"/>
  <c r="F170" i="13"/>
  <c r="I170" i="13" s="1"/>
  <c r="F164" i="13"/>
  <c r="F155" i="13"/>
  <c r="F152" i="13"/>
  <c r="I152" i="13" s="1"/>
  <c r="F149" i="13"/>
  <c r="I149" i="13" s="1"/>
  <c r="F146" i="13"/>
  <c r="I146" i="13" s="1"/>
  <c r="I173" i="13"/>
  <c r="I169" i="13"/>
  <c r="I168" i="13"/>
  <c r="I167" i="13"/>
  <c r="I166" i="13"/>
  <c r="I165" i="13"/>
  <c r="I164" i="13"/>
  <c r="I163" i="13"/>
  <c r="I162" i="13"/>
  <c r="I155" i="13"/>
  <c r="I154" i="13"/>
  <c r="I153" i="13"/>
  <c r="I151" i="13"/>
  <c r="I150" i="13"/>
  <c r="I148" i="13"/>
  <c r="I147" i="13"/>
  <c r="I145" i="13"/>
  <c r="I144" i="13"/>
  <c r="F172" i="13"/>
  <c r="I172" i="13" s="1"/>
  <c r="F171" i="13"/>
  <c r="I171" i="13" s="1"/>
  <c r="I158" i="13"/>
  <c r="F157" i="13"/>
  <c r="I157" i="13" s="1"/>
  <c r="F156" i="13"/>
  <c r="F159" i="13" s="1"/>
  <c r="I159" i="13" s="1"/>
  <c r="F139" i="13"/>
  <c r="F138" i="13"/>
  <c r="F133" i="13"/>
  <c r="F132" i="13"/>
  <c r="F141" i="13" s="1"/>
  <c r="I141" i="13" s="1"/>
  <c r="F124" i="13"/>
  <c r="F123" i="13"/>
  <c r="I138" i="13"/>
  <c r="F332" i="13" l="1"/>
  <c r="I332" i="13" s="1"/>
  <c r="F305" i="13"/>
  <c r="I305" i="13" s="1"/>
  <c r="F253" i="13"/>
  <c r="F160" i="13"/>
  <c r="I261" i="13"/>
  <c r="F290" i="13"/>
  <c r="I290" i="13" s="1"/>
  <c r="I289" i="13"/>
  <c r="F263" i="13"/>
  <c r="I263" i="13" s="1"/>
  <c r="I192" i="13"/>
  <c r="I156" i="13"/>
  <c r="F142" i="13"/>
  <c r="I142" i="13" s="1"/>
  <c r="I139" i="13"/>
  <c r="I136" i="13"/>
  <c r="I135" i="13"/>
  <c r="I133" i="13"/>
  <c r="I132" i="13"/>
  <c r="I130" i="13"/>
  <c r="I129" i="13"/>
  <c r="I127" i="13"/>
  <c r="I126" i="13"/>
  <c r="I124" i="13"/>
  <c r="I123" i="13"/>
  <c r="I121" i="13"/>
  <c r="I120" i="13"/>
  <c r="I118" i="13"/>
  <c r="I117" i="13"/>
  <c r="I115" i="13"/>
  <c r="I114" i="13"/>
  <c r="I112" i="13"/>
  <c r="I111" i="13"/>
  <c r="F140" i="13"/>
  <c r="I140" i="13" s="1"/>
  <c r="F137" i="13"/>
  <c r="I137" i="13" s="1"/>
  <c r="F134" i="13"/>
  <c r="I134" i="13" s="1"/>
  <c r="F131" i="13"/>
  <c r="I131" i="13" s="1"/>
  <c r="F128" i="13"/>
  <c r="I128" i="13" s="1"/>
  <c r="F125" i="13"/>
  <c r="F122" i="13"/>
  <c r="I122" i="13" s="1"/>
  <c r="F119" i="13"/>
  <c r="I119" i="13" s="1"/>
  <c r="F113" i="13"/>
  <c r="I113" i="13" s="1"/>
  <c r="F116" i="13"/>
  <c r="I116" i="13" s="1"/>
  <c r="F88" i="13"/>
  <c r="F87" i="13"/>
  <c r="F83" i="13"/>
  <c r="I83" i="13" s="1"/>
  <c r="I82" i="13"/>
  <c r="I81" i="13"/>
  <c r="I322" i="13"/>
  <c r="I321" i="13"/>
  <c r="I316" i="13"/>
  <c r="I315" i="13"/>
  <c r="I310" i="13"/>
  <c r="I309" i="13"/>
  <c r="I307" i="13"/>
  <c r="I306" i="13"/>
  <c r="I324" i="13"/>
  <c r="F325" i="13"/>
  <c r="I325" i="13" s="1"/>
  <c r="F324" i="13"/>
  <c r="F319" i="13"/>
  <c r="I319" i="13" s="1"/>
  <c r="F318" i="13"/>
  <c r="I318" i="13" s="1"/>
  <c r="F323" i="13"/>
  <c r="I323" i="13" s="1"/>
  <c r="F317" i="13"/>
  <c r="I317" i="13" s="1"/>
  <c r="F311" i="13"/>
  <c r="I311" i="13" s="1"/>
  <c r="F308" i="13"/>
  <c r="I308" i="13" s="1"/>
  <c r="F313" i="13"/>
  <c r="I313" i="13" s="1"/>
  <c r="F312" i="13"/>
  <c r="I312" i="13" s="1"/>
  <c r="F107" i="13"/>
  <c r="I107" i="13" s="1"/>
  <c r="F106" i="13"/>
  <c r="I106" i="13" s="1"/>
  <c r="F105" i="13"/>
  <c r="I105" i="13" s="1"/>
  <c r="F100" i="13"/>
  <c r="I100" i="13" s="1"/>
  <c r="F99" i="13"/>
  <c r="I99" i="13" s="1"/>
  <c r="F326" i="13" l="1"/>
  <c r="I326" i="13" s="1"/>
  <c r="I160" i="13"/>
  <c r="F161" i="13"/>
  <c r="I161" i="13" s="1"/>
  <c r="F254" i="13"/>
  <c r="I254" i="13" s="1"/>
  <c r="I253" i="13"/>
  <c r="F327" i="13"/>
  <c r="I327" i="13" s="1"/>
  <c r="F314" i="13"/>
  <c r="I314" i="13" s="1"/>
  <c r="F328" i="13"/>
  <c r="I328" i="13" s="1"/>
  <c r="I125" i="13"/>
  <c r="F143" i="13"/>
  <c r="I143" i="13" s="1"/>
  <c r="F320" i="13"/>
  <c r="I320" i="13" s="1"/>
  <c r="F109" i="13"/>
  <c r="F108" i="13"/>
  <c r="I108" i="13" s="1"/>
  <c r="I97" i="13"/>
  <c r="I96" i="13"/>
  <c r="I94" i="13"/>
  <c r="I93" i="13"/>
  <c r="I91" i="13"/>
  <c r="I90" i="13"/>
  <c r="F98" i="13"/>
  <c r="I98" i="13" s="1"/>
  <c r="F95" i="13"/>
  <c r="I95" i="13" s="1"/>
  <c r="F92" i="13"/>
  <c r="I85" i="13"/>
  <c r="I84" i="13"/>
  <c r="I79" i="13"/>
  <c r="I78" i="13"/>
  <c r="I76" i="13"/>
  <c r="I75" i="13"/>
  <c r="I74" i="13"/>
  <c r="I73" i="13"/>
  <c r="I72" i="13"/>
  <c r="F86" i="13"/>
  <c r="I86" i="13" s="1"/>
  <c r="F80" i="13"/>
  <c r="I80" i="13" s="1"/>
  <c r="F77" i="13"/>
  <c r="I77" i="13" s="1"/>
  <c r="F74" i="13"/>
  <c r="F67" i="13"/>
  <c r="I67" i="13" s="1"/>
  <c r="F66" i="13"/>
  <c r="I66" i="13" s="1"/>
  <c r="F65" i="13"/>
  <c r="I65" i="13" s="1"/>
  <c r="I64" i="13"/>
  <c r="I63" i="13"/>
  <c r="I61" i="13"/>
  <c r="I60" i="13"/>
  <c r="I58" i="13"/>
  <c r="I57" i="13"/>
  <c r="I55" i="13"/>
  <c r="I54" i="13"/>
  <c r="F62" i="13"/>
  <c r="I62" i="13" s="1"/>
  <c r="F59" i="13"/>
  <c r="I59" i="13" s="1"/>
  <c r="F56" i="13"/>
  <c r="I56" i="13" s="1"/>
  <c r="F52" i="13"/>
  <c r="F51" i="13"/>
  <c r="I51" i="13" s="1"/>
  <c r="F50" i="13"/>
  <c r="I50" i="13" s="1"/>
  <c r="I49" i="13"/>
  <c r="I48" i="13"/>
  <c r="I46" i="13"/>
  <c r="I45" i="13"/>
  <c r="F47" i="13"/>
  <c r="I47" i="13" s="1"/>
  <c r="I43" i="13"/>
  <c r="I42" i="13"/>
  <c r="I40" i="13"/>
  <c r="I39" i="13"/>
  <c r="F44" i="13"/>
  <c r="I44" i="13" s="1"/>
  <c r="F41" i="13"/>
  <c r="I41" i="13" s="1"/>
  <c r="F53" i="13" l="1"/>
  <c r="I53" i="13" s="1"/>
  <c r="I88" i="13"/>
  <c r="I52" i="13"/>
  <c r="F68" i="13"/>
  <c r="I68" i="13" s="1"/>
  <c r="I109" i="13"/>
  <c r="F110" i="13"/>
  <c r="I110" i="13" s="1"/>
  <c r="I92" i="13"/>
  <c r="F101" i="13"/>
  <c r="I101" i="13" s="1"/>
  <c r="I87" i="13"/>
  <c r="F89" i="13"/>
  <c r="I89" i="13" s="1"/>
  <c r="I38" i="13"/>
  <c r="I37" i="13"/>
  <c r="I36" i="13"/>
  <c r="F38" i="13"/>
  <c r="I35" i="13"/>
  <c r="I34" i="13"/>
  <c r="I33" i="13"/>
  <c r="F35" i="13"/>
  <c r="F31" i="13"/>
  <c r="I31" i="13" s="1"/>
  <c r="F30" i="13"/>
  <c r="I30" i="13" s="1"/>
  <c r="I28" i="13"/>
  <c r="I27" i="13"/>
  <c r="I25" i="13"/>
  <c r="I24" i="13"/>
  <c r="F29" i="13"/>
  <c r="I29" i="13" s="1"/>
  <c r="F26" i="13"/>
  <c r="I26" i="13" s="1"/>
  <c r="F20" i="13"/>
  <c r="I20" i="13" s="1"/>
  <c r="F17" i="13"/>
  <c r="I17" i="13" s="1"/>
  <c r="F14" i="13"/>
  <c r="I14" i="13" s="1"/>
  <c r="F11" i="13"/>
  <c r="I11" i="13" s="1"/>
  <c r="F22" i="13"/>
  <c r="I22" i="13" s="1"/>
  <c r="F21" i="13"/>
  <c r="I21" i="13" s="1"/>
  <c r="I19" i="13"/>
  <c r="I18" i="13"/>
  <c r="I16" i="13"/>
  <c r="I15" i="13"/>
  <c r="I13" i="13"/>
  <c r="I12" i="13"/>
  <c r="I10" i="13"/>
  <c r="I9" i="13"/>
  <c r="F8" i="13"/>
  <c r="I8" i="13" s="1"/>
  <c r="I7" i="13"/>
  <c r="I6" i="13"/>
  <c r="F69" i="13" l="1"/>
  <c r="I69" i="13" s="1"/>
  <c r="F23" i="13"/>
  <c r="I23" i="13" s="1"/>
  <c r="F70" i="13"/>
  <c r="F32" i="13"/>
  <c r="I32" i="13" s="1"/>
  <c r="G27" i="12"/>
  <c r="G26" i="12"/>
  <c r="G25" i="12"/>
  <c r="F27" i="12"/>
  <c r="F26" i="12"/>
  <c r="F25" i="12"/>
  <c r="H21" i="12"/>
  <c r="H24" i="12" s="1"/>
  <c r="H20" i="12"/>
  <c r="H19" i="12"/>
  <c r="H15" i="12"/>
  <c r="H18" i="12" s="1"/>
  <c r="H14" i="12"/>
  <c r="H13" i="12"/>
  <c r="H23" i="12"/>
  <c r="H22" i="12"/>
  <c r="H17" i="12"/>
  <c r="H16" i="12"/>
  <c r="G12" i="12"/>
  <c r="G11" i="12"/>
  <c r="G10" i="12"/>
  <c r="G18" i="12"/>
  <c r="G17" i="12"/>
  <c r="G16" i="12"/>
  <c r="G24" i="12"/>
  <c r="G23" i="12"/>
  <c r="G22" i="12"/>
  <c r="F24" i="12"/>
  <c r="F23" i="12"/>
  <c r="F22" i="12"/>
  <c r="E26" i="12"/>
  <c r="E24" i="12"/>
  <c r="E23" i="12"/>
  <c r="E22" i="12"/>
  <c r="E21" i="12"/>
  <c r="F12" i="12"/>
  <c r="F11" i="12"/>
  <c r="F10" i="12"/>
  <c r="E11" i="12"/>
  <c r="G9" i="12"/>
  <c r="H8" i="12"/>
  <c r="H11" i="12" s="1"/>
  <c r="D53" i="11"/>
  <c r="F80" i="11"/>
  <c r="F79" i="11"/>
  <c r="F89" i="11"/>
  <c r="F87" i="11"/>
  <c r="F81" i="11"/>
  <c r="F77" i="11"/>
  <c r="F75" i="11"/>
  <c r="F73" i="11"/>
  <c r="F69" i="11"/>
  <c r="F90" i="11"/>
  <c r="F71" i="11"/>
  <c r="F43" i="11"/>
  <c r="F42" i="11"/>
  <c r="F41" i="11"/>
  <c r="E40" i="11"/>
  <c r="F12" i="11"/>
  <c r="F11" i="11"/>
  <c r="D15" i="11"/>
  <c r="F10" i="11"/>
  <c r="F9" i="11"/>
  <c r="F88" i="11"/>
  <c r="D83" i="11"/>
  <c r="F86" i="11"/>
  <c r="F85" i="11"/>
  <c r="F84" i="11"/>
  <c r="E83" i="11"/>
  <c r="F82" i="11"/>
  <c r="F70" i="11"/>
  <c r="F60" i="11"/>
  <c r="F59" i="11"/>
  <c r="F55" i="11"/>
  <c r="F56" i="11"/>
  <c r="F57" i="11"/>
  <c r="F54" i="11"/>
  <c r="F52" i="11"/>
  <c r="F51" i="11"/>
  <c r="F49" i="11"/>
  <c r="F48" i="11" s="1"/>
  <c r="F46" i="11"/>
  <c r="F47" i="11"/>
  <c r="F45" i="11"/>
  <c r="F38" i="11"/>
  <c r="F39" i="11"/>
  <c r="F37" i="11"/>
  <c r="F33" i="11"/>
  <c r="F34" i="11"/>
  <c r="F35" i="11"/>
  <c r="F32" i="11"/>
  <c r="F26" i="11"/>
  <c r="F27" i="11"/>
  <c r="F28" i="11"/>
  <c r="F29" i="11"/>
  <c r="F30" i="11"/>
  <c r="F25" i="11"/>
  <c r="F23" i="11"/>
  <c r="F22" i="11"/>
  <c r="F17" i="11"/>
  <c r="F18" i="11"/>
  <c r="F19" i="11"/>
  <c r="F20" i="11"/>
  <c r="F16" i="11"/>
  <c r="D58" i="11"/>
  <c r="E58" i="11"/>
  <c r="E53" i="11"/>
  <c r="D50" i="11"/>
  <c r="E50" i="11"/>
  <c r="E48" i="11"/>
  <c r="D44" i="11"/>
  <c r="E44" i="11"/>
  <c r="D36" i="11"/>
  <c r="E36" i="11"/>
  <c r="E15" i="11"/>
  <c r="D31" i="11"/>
  <c r="E31" i="11"/>
  <c r="D24" i="11"/>
  <c r="E24" i="11"/>
  <c r="D21" i="11"/>
  <c r="E21" i="11"/>
  <c r="F71" i="13" l="1"/>
  <c r="I71" i="13" s="1"/>
  <c r="I70" i="13"/>
  <c r="H26" i="12"/>
  <c r="F36" i="11"/>
  <c r="F40" i="11"/>
  <c r="E14" i="11"/>
  <c r="F58" i="11"/>
  <c r="D14" i="11"/>
  <c r="F83" i="11"/>
  <c r="F21" i="11"/>
  <c r="F53" i="11"/>
  <c r="F44" i="11"/>
  <c r="F15" i="11"/>
  <c r="F50" i="11"/>
  <c r="F31" i="11"/>
  <c r="F24" i="11"/>
  <c r="E13" i="11" l="1"/>
  <c r="E7" i="12"/>
  <c r="E7" i="11"/>
  <c r="F7" i="11" s="1"/>
  <c r="D8" i="11"/>
  <c r="D13" i="11" s="1"/>
  <c r="F14" i="11"/>
  <c r="F8" i="11" s="1"/>
  <c r="F13" i="11" s="1"/>
  <c r="E9" i="12" l="1"/>
  <c r="H7" i="12"/>
  <c r="E25" i="12"/>
  <c r="E10" i="12"/>
  <c r="H10" i="12" l="1"/>
  <c r="H25" i="12"/>
  <c r="E12" i="12"/>
  <c r="H9" i="12"/>
  <c r="E27" i="12"/>
  <c r="H12" i="12" l="1"/>
  <c r="H27" i="12"/>
</calcChain>
</file>

<file path=xl/sharedStrings.xml><?xml version="1.0" encoding="utf-8"?>
<sst xmlns="http://schemas.openxmlformats.org/spreadsheetml/2006/main" count="681" uniqueCount="161">
  <si>
    <t>과목</t>
  </si>
  <si>
    <t>전년도</t>
  </si>
  <si>
    <t>예산액</t>
  </si>
  <si>
    <t>당해연도</t>
  </si>
  <si>
    <t>예 산 액</t>
  </si>
  <si>
    <t>증감액</t>
  </si>
  <si>
    <t>관</t>
  </si>
  <si>
    <t>항</t>
  </si>
  <si>
    <t>목</t>
  </si>
  <si>
    <t>보조금수입</t>
  </si>
  <si>
    <t>법인전입금</t>
  </si>
  <si>
    <t>계</t>
  </si>
  <si>
    <t>인건비</t>
  </si>
  <si>
    <t>급여</t>
  </si>
  <si>
    <t>사회보험</t>
  </si>
  <si>
    <t>퇴직적립금</t>
  </si>
  <si>
    <t>제수당</t>
  </si>
  <si>
    <t>기타후생경비</t>
  </si>
  <si>
    <t>업무추진비</t>
  </si>
  <si>
    <t>기관운영비</t>
  </si>
  <si>
    <t>회의비</t>
  </si>
  <si>
    <t>운영비</t>
  </si>
  <si>
    <t>출장비</t>
  </si>
  <si>
    <t>차량비</t>
  </si>
  <si>
    <t>공공요금</t>
  </si>
  <si>
    <t>제세공과금</t>
  </si>
  <si>
    <t>기타운영비</t>
  </si>
  <si>
    <t>사업비</t>
  </si>
  <si>
    <t>가족관계사업</t>
  </si>
  <si>
    <t>가족생활사업</t>
  </si>
  <si>
    <t>지역공동체사업</t>
  </si>
  <si>
    <t>3.언어발달지원사업</t>
  </si>
  <si>
    <t>센터 법인전입금</t>
  </si>
  <si>
    <t>구분</t>
  </si>
  <si>
    <t>정부</t>
  </si>
  <si>
    <t>보조금</t>
  </si>
  <si>
    <t>자부담금</t>
  </si>
  <si>
    <t>후원금</t>
  </si>
  <si>
    <t>수 입</t>
  </si>
  <si>
    <t>국도비</t>
  </si>
  <si>
    <t>시군구</t>
  </si>
  <si>
    <t>예산</t>
  </si>
  <si>
    <t>결산</t>
  </si>
  <si>
    <t>증감</t>
  </si>
  <si>
    <t>합계</t>
  </si>
  <si>
    <t>전입금</t>
  </si>
  <si>
    <t>법 인</t>
  </si>
  <si>
    <t>잡수입</t>
  </si>
  <si>
    <t>총계</t>
  </si>
  <si>
    <t>정부보조금</t>
  </si>
  <si>
    <t>자부담</t>
  </si>
  <si>
    <t>사회보험부담금</t>
  </si>
  <si>
    <t>퇴직금 및 퇴직적립금</t>
  </si>
  <si>
    <t>여비</t>
  </si>
  <si>
    <t>수용비 및 수수료</t>
  </si>
  <si>
    <t>가족관계사업비</t>
  </si>
  <si>
    <t>가족생활사업비</t>
  </si>
  <si>
    <t>지역공동체사업비</t>
  </si>
  <si>
    <t>퇴직금</t>
  </si>
  <si>
    <t>수용비</t>
  </si>
  <si>
    <t>프로그램운영비</t>
  </si>
  <si>
    <t>아이돌봄지원사업(국비)사업비</t>
  </si>
  <si>
    <t>수용비및 수수료</t>
  </si>
  <si>
    <t>홍보비</t>
  </si>
  <si>
    <t>행정부대경비</t>
  </si>
  <si>
    <t>지도사인건비</t>
  </si>
  <si>
    <t>[별지 제5호의] &lt;개정 2009.2.5.&gt;</t>
  </si>
  <si>
    <t>[별지 제5호의2서식] &lt;개정 2009.2.5.&gt;</t>
  </si>
  <si>
    <t>긴급위기가족지원</t>
  </si>
  <si>
    <t>별도 사업비 결산</t>
  </si>
  <si>
    <t>▲8,732,188</t>
  </si>
  <si>
    <r>
      <t>[</t>
    </r>
    <r>
      <rPr>
        <sz val="10"/>
        <color rgb="FF000000"/>
        <rFont val="함초롬바탕"/>
        <family val="1"/>
        <charset val="129"/>
      </rPr>
      <t>별지 제</t>
    </r>
    <r>
      <rPr>
        <sz val="10"/>
        <color rgb="FF000000"/>
        <rFont val="맑은 고딕"/>
        <family val="3"/>
        <charset val="129"/>
        <scheme val="minor"/>
      </rPr>
      <t>1</t>
    </r>
    <r>
      <rPr>
        <sz val="10"/>
        <color rgb="FF000000"/>
        <rFont val="함초롬바탕"/>
        <family val="1"/>
        <charset val="129"/>
      </rPr>
      <t>호서식</t>
    </r>
    <r>
      <rPr>
        <sz val="10"/>
        <color rgb="FF000000"/>
        <rFont val="맑은 고딕"/>
        <family val="3"/>
        <charset val="129"/>
        <scheme val="minor"/>
      </rPr>
      <t>] &lt;</t>
    </r>
    <r>
      <rPr>
        <sz val="10"/>
        <color rgb="FF000000"/>
        <rFont val="함초롬바탕"/>
        <family val="1"/>
        <charset val="129"/>
      </rPr>
      <t xml:space="preserve">개정 </t>
    </r>
    <r>
      <rPr>
        <sz val="10"/>
        <color rgb="FF000000"/>
        <rFont val="맑은 고딕"/>
        <family val="3"/>
        <charset val="129"/>
        <scheme val="minor"/>
      </rPr>
      <t>2005.7.15.&gt;</t>
    </r>
  </si>
  <si>
    <r>
      <t xml:space="preserve">2022년 세 입 </t>
    </r>
    <r>
      <rPr>
        <u/>
        <sz val="20"/>
        <color rgb="FF000000"/>
        <rFont val="맑은 고딕"/>
        <family val="1"/>
        <charset val="129"/>
        <scheme val="major"/>
      </rPr>
      <t>‧</t>
    </r>
    <r>
      <rPr>
        <u/>
        <sz val="20"/>
        <color rgb="FF000000"/>
        <rFont val="맑은 고딕"/>
        <family val="3"/>
        <charset val="129"/>
        <scheme val="major"/>
      </rPr>
      <t xml:space="preserve"> 세 출 명 세 서</t>
    </r>
    <phoneticPr fontId="1" type="noConversion"/>
  </si>
  <si>
    <t>산출내역</t>
    <phoneticPr fontId="1" type="noConversion"/>
  </si>
  <si>
    <t>17.다문화아동이중언어(도비)</t>
    <phoneticPr fontId="1" type="noConversion"/>
  </si>
  <si>
    <t>1.가족센터운영지원</t>
    <phoneticPr fontId="1" type="noConversion"/>
  </si>
  <si>
    <t>2.방문교육서비스</t>
    <phoneticPr fontId="1" type="noConversion"/>
  </si>
  <si>
    <t>8.한국어교육(도비)</t>
    <phoneticPr fontId="1" type="noConversion"/>
  </si>
  <si>
    <t>13.동아리모임활성화(도비)</t>
    <phoneticPr fontId="1" type="noConversion"/>
  </si>
  <si>
    <t>후원금수입</t>
    <phoneticPr fontId="1" type="noConversion"/>
  </si>
  <si>
    <t>4.통번역서비스</t>
    <phoneticPr fontId="1" type="noConversion"/>
  </si>
  <si>
    <t>5.이중언어환경조성사업</t>
    <phoneticPr fontId="1" type="noConversion"/>
  </si>
  <si>
    <t>6.결혼이민자 역량강화</t>
    <phoneticPr fontId="1" type="noConversion"/>
  </si>
  <si>
    <t>7.가족역량강화지원</t>
    <phoneticPr fontId="1" type="noConversion"/>
  </si>
  <si>
    <t>9. 중도입국자녀(도비)</t>
    <phoneticPr fontId="1" type="noConversion"/>
  </si>
  <si>
    <t>10.취업교육지원(도비)</t>
    <phoneticPr fontId="1" type="noConversion"/>
  </si>
  <si>
    <t>11.문화다양성이해교육</t>
    <phoneticPr fontId="1" type="noConversion"/>
  </si>
  <si>
    <t>12.서포터즈운영(도비)</t>
    <phoneticPr fontId="1" type="noConversion"/>
  </si>
  <si>
    <t>14.다문화신문구독(도비)</t>
    <phoneticPr fontId="1" type="noConversion"/>
  </si>
  <si>
    <t>15.행복한가족(도비)</t>
    <phoneticPr fontId="1" type="noConversion"/>
  </si>
  <si>
    <t>16.다문화가족캠프(도비)</t>
    <phoneticPr fontId="1" type="noConversion"/>
  </si>
  <si>
    <t>18.경기아이사랑동아리(도비)</t>
    <phoneticPr fontId="1" type="noConversion"/>
  </si>
  <si>
    <t>19.경기육아나눔터(도비)</t>
    <phoneticPr fontId="1" type="noConversion"/>
  </si>
  <si>
    <t>20.아이돌봄지원(국비)</t>
    <phoneticPr fontId="1" type="noConversion"/>
  </si>
  <si>
    <t>21.아이돌보미독감접종비</t>
    <phoneticPr fontId="1" type="noConversion"/>
  </si>
  <si>
    <t>22.아픈아이119(시비)</t>
    <phoneticPr fontId="1" type="noConversion"/>
  </si>
  <si>
    <t>2022년  세 입 결 산 서(시설용)</t>
    <phoneticPr fontId="1" type="noConversion"/>
  </si>
  <si>
    <t>예금이자</t>
    <phoneticPr fontId="1" type="noConversion"/>
  </si>
  <si>
    <t>2022년  세 출 결 산 서(시설용)</t>
    <phoneticPr fontId="1" type="noConversion"/>
  </si>
  <si>
    <t>업무추진비</t>
    <phoneticPr fontId="1" type="noConversion"/>
  </si>
  <si>
    <t>사회보험부담금</t>
    <phoneticPr fontId="1" type="noConversion"/>
  </si>
  <si>
    <t>기타후생경비</t>
    <phoneticPr fontId="1" type="noConversion"/>
  </si>
  <si>
    <t>기관운영비</t>
    <phoneticPr fontId="1" type="noConversion"/>
  </si>
  <si>
    <t>기타운영비</t>
    <phoneticPr fontId="1" type="noConversion"/>
  </si>
  <si>
    <t>제세공과금</t>
    <phoneticPr fontId="1" type="noConversion"/>
  </si>
  <si>
    <t>홍보사업비</t>
    <phoneticPr fontId="1" type="noConversion"/>
  </si>
  <si>
    <t>방문지도사_급여</t>
    <phoneticPr fontId="1" type="noConversion"/>
  </si>
  <si>
    <t>방문지도사_사회보험부담금</t>
    <phoneticPr fontId="1" type="noConversion"/>
  </si>
  <si>
    <t>방문지도사_퇴직적립금</t>
    <phoneticPr fontId="1" type="noConversion"/>
  </si>
  <si>
    <t>방문지도사_제수당</t>
    <phoneticPr fontId="1" type="noConversion"/>
  </si>
  <si>
    <t>방문지도사_회의수당</t>
    <phoneticPr fontId="1" type="noConversion"/>
  </si>
  <si>
    <t>방문지도사_교통비</t>
    <phoneticPr fontId="1" type="noConversion"/>
  </si>
  <si>
    <t>교구 및 교재비</t>
    <phoneticPr fontId="1" type="noConversion"/>
  </si>
  <si>
    <t>홍보비</t>
    <phoneticPr fontId="1" type="noConversion"/>
  </si>
  <si>
    <t>결혼이민자 통번역 서비스(국비)</t>
    <phoneticPr fontId="1" type="noConversion"/>
  </si>
  <si>
    <t>자녀양육 및 자녀생활 방문교육서비스 사업비(국비)</t>
    <phoneticPr fontId="1" type="noConversion"/>
  </si>
  <si>
    <t>가족센터운영지원 사무비</t>
    <phoneticPr fontId="1" type="noConversion"/>
  </si>
  <si>
    <t>가족센터운영지원사업비</t>
    <phoneticPr fontId="1" type="noConversion"/>
  </si>
  <si>
    <t>제수당</t>
    <phoneticPr fontId="1" type="noConversion"/>
  </si>
  <si>
    <t>이중언어 가족환경조성사업(국비)</t>
    <phoneticPr fontId="1" type="noConversion"/>
  </si>
  <si>
    <t>한국어 강사비</t>
    <phoneticPr fontId="1" type="noConversion"/>
  </si>
  <si>
    <t>결혼이민자 역량강화지원(국비)</t>
    <phoneticPr fontId="1" type="noConversion"/>
  </si>
  <si>
    <t>자조모임운영비</t>
    <phoneticPr fontId="1" type="noConversion"/>
  </si>
  <si>
    <t>슈퍼비전운영비</t>
    <phoneticPr fontId="1" type="noConversion"/>
  </si>
  <si>
    <t>청소년부모 심리상담지원</t>
    <phoneticPr fontId="1" type="noConversion"/>
  </si>
  <si>
    <t>청소년부모 법률지원</t>
    <phoneticPr fontId="1" type="noConversion"/>
  </si>
  <si>
    <t>학습정서지원</t>
    <phoneticPr fontId="1" type="noConversion"/>
  </si>
  <si>
    <t>생활도움지원</t>
    <phoneticPr fontId="1" type="noConversion"/>
  </si>
  <si>
    <t>보수교육비</t>
    <phoneticPr fontId="1" type="noConversion"/>
  </si>
  <si>
    <t>인력양성교육비</t>
    <phoneticPr fontId="1" type="noConversion"/>
  </si>
  <si>
    <t>긴급재난지원</t>
    <phoneticPr fontId="1" type="noConversion"/>
  </si>
  <si>
    <t>사례회의운영비</t>
    <phoneticPr fontId="1" type="noConversion"/>
  </si>
  <si>
    <t>홍보비</t>
    <phoneticPr fontId="1" type="noConversion"/>
  </si>
  <si>
    <t>가족역량강화지원(국비)</t>
    <phoneticPr fontId="1" type="noConversion"/>
  </si>
  <si>
    <t>다문화가족사업비(도비)</t>
    <phoneticPr fontId="1" type="noConversion"/>
  </si>
  <si>
    <t>다문화가족사업비(도비) 결산</t>
    <phoneticPr fontId="1" type="noConversion"/>
  </si>
  <si>
    <t>별도 사업비</t>
    <phoneticPr fontId="1" type="noConversion"/>
  </si>
  <si>
    <t>1. 가족센터운영지원 결산</t>
    <phoneticPr fontId="1" type="noConversion"/>
  </si>
  <si>
    <t>2. 방문교육서비스(국비) 결산</t>
    <phoneticPr fontId="1" type="noConversion"/>
  </si>
  <si>
    <t>4. 결혼이민자 통번역서비스(국비) 결산</t>
    <phoneticPr fontId="1" type="noConversion"/>
  </si>
  <si>
    <t>5. 이중언어 가족환경조성사업(국비) 결산</t>
    <phoneticPr fontId="1" type="noConversion"/>
  </si>
  <si>
    <t>6. 결혼이민자 역량강화지원(국비) 결산</t>
    <phoneticPr fontId="1" type="noConversion"/>
  </si>
  <si>
    <t>7. 가족역량강화지원(국비) 결산</t>
    <phoneticPr fontId="1" type="noConversion"/>
  </si>
  <si>
    <t>8. 결혼이민자한국어(도비)</t>
    <phoneticPr fontId="1" type="noConversion"/>
  </si>
  <si>
    <t>9. 중도입국자녀한국사회적응(도비)사업비</t>
    <phoneticPr fontId="1" type="noConversion"/>
  </si>
  <si>
    <t>10. 결혼이민자취업교육(도비)사업비</t>
    <phoneticPr fontId="1" type="noConversion"/>
  </si>
  <si>
    <t>11. 문화다양성이해교육(도비)사업비</t>
    <phoneticPr fontId="1" type="noConversion"/>
  </si>
  <si>
    <t>12. 다문화가족 서포터즈(도비) 사업비</t>
    <phoneticPr fontId="1" type="noConversion"/>
  </si>
  <si>
    <t>13. 다문화 동아리모임 활성화지원(도비)</t>
    <phoneticPr fontId="1" type="noConversion"/>
  </si>
  <si>
    <t>14. 다문화가족 신문구독(도비) 사업비</t>
    <phoneticPr fontId="1" type="noConversion"/>
  </si>
  <si>
    <t>15. 다문화아동 이중언어교육(도비) 사업비</t>
    <phoneticPr fontId="1" type="noConversion"/>
  </si>
  <si>
    <t>16. 다문화가족캠프지원(도비) 사업비</t>
    <phoneticPr fontId="1" type="noConversion"/>
  </si>
  <si>
    <t>18. 행복한가족프로그램(도비)사업비</t>
    <phoneticPr fontId="1" type="noConversion"/>
  </si>
  <si>
    <t>19. 경기육아나눔터(도비) 사업비</t>
    <phoneticPr fontId="1" type="noConversion"/>
  </si>
  <si>
    <t>20. 오산시아픈아이119(시비)사업비</t>
    <phoneticPr fontId="1" type="noConversion"/>
  </si>
  <si>
    <t>21. 아이돌보미 독감예방접종(도비) 사업비</t>
    <phoneticPr fontId="1" type="noConversion"/>
  </si>
  <si>
    <t>22. 아이돌봄지원사업(국비) 결산</t>
    <phoneticPr fontId="1" type="noConversion"/>
  </si>
  <si>
    <t>전담인력 인건비</t>
    <phoneticPr fontId="1" type="noConversion"/>
  </si>
  <si>
    <t>돌보미 활동수당</t>
    <phoneticPr fontId="1" type="noConversion"/>
  </si>
  <si>
    <t>돌보미 관리비</t>
    <phoneticPr fontId="1" type="noConversion"/>
  </si>
  <si>
    <t>행정부대경비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</si>
</sst>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▲#,##0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u/>
      <sz val="20"/>
      <color rgb="FF000000"/>
      <name val="맑은 고딕"/>
      <family val="1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함초롬바탕"/>
      <family val="1"/>
      <charset val="129"/>
    </font>
    <font>
      <sz val="2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0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4C4C4C"/>
      </left>
      <right style="thin">
        <color rgb="FF4C4C4C"/>
      </right>
      <top/>
      <bottom/>
      <diagonal/>
    </border>
    <border>
      <left style="thin">
        <color rgb="FF4C4C4C"/>
      </left>
      <right style="thin">
        <color rgb="FF4C4C4C"/>
      </right>
      <top/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4C4C4C"/>
      </left>
      <right/>
      <top style="thin">
        <color rgb="FF4C4C4C"/>
      </top>
      <bottom/>
      <diagonal/>
    </border>
    <border>
      <left/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/>
      <top/>
      <bottom/>
      <diagonal/>
    </border>
    <border>
      <left/>
      <right style="thin">
        <color rgb="FF4C4C4C"/>
      </right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4C4C4C"/>
      </left>
      <right style="thin">
        <color rgb="FF4C4C4C"/>
      </right>
      <top style="medium">
        <color rgb="FF7F7F7F"/>
      </top>
      <bottom/>
      <diagonal/>
    </border>
    <border>
      <left style="thin">
        <color rgb="FF4C4C4C"/>
      </left>
      <right style="thin">
        <color rgb="FF4C4C4C"/>
      </right>
      <top style="medium">
        <color rgb="FF7F7F7F"/>
      </top>
      <bottom style="thin">
        <color rgb="FF4C4C4C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  <diagonal/>
    </border>
    <border>
      <left style="thin">
        <color rgb="FF4C4C4C"/>
      </left>
      <right/>
      <top/>
      <bottom style="medium">
        <color rgb="FF7F7F7F"/>
      </bottom>
      <diagonal/>
    </border>
    <border>
      <left/>
      <right style="thin">
        <color rgb="FF4C4C4C"/>
      </right>
      <top/>
      <bottom style="medium">
        <color rgb="FF7F7F7F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rgb="FF7F7F7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thin">
        <color rgb="FF7F7F7F"/>
      </right>
      <top/>
      <bottom style="double">
        <color rgb="FF7F7F7F"/>
      </bottom>
      <diagonal/>
    </border>
    <border>
      <left style="medium">
        <color rgb="FF7F7F7F"/>
      </left>
      <right/>
      <top style="medium">
        <color rgb="FF7F7F7F"/>
      </top>
      <bottom style="thin">
        <color rgb="FF7F7F7F"/>
      </bottom>
      <diagonal/>
    </border>
    <border>
      <left/>
      <right/>
      <top style="medium">
        <color rgb="FF7F7F7F"/>
      </top>
      <bottom style="thin">
        <color rgb="FF7F7F7F"/>
      </bottom>
      <diagonal/>
    </border>
    <border>
      <left/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rgb="FF7F7F7F"/>
      </top>
      <bottom/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double">
        <color rgb="FF7F7F7F"/>
      </bottom>
      <diagonal/>
    </border>
    <border>
      <left style="thin">
        <color rgb="FF7F7F7F"/>
      </left>
      <right style="medium">
        <color rgb="FF7F7F7F"/>
      </right>
      <top/>
      <bottom style="double">
        <color rgb="FF7F7F7F"/>
      </bottom>
      <diagonal/>
    </border>
    <border>
      <left style="medium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/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rgb="FF7F7F7F"/>
      </right>
      <top style="thin">
        <color rgb="FF7F7F7F"/>
      </top>
      <bottom/>
      <diagonal/>
    </border>
    <border>
      <left style="medium">
        <color rgb="FF7F7F7F"/>
      </left>
      <right style="thin">
        <color rgb="FF7F7F7F"/>
      </right>
      <top style="thin">
        <color rgb="FF7F7F7F"/>
      </top>
      <bottom style="medium">
        <color rgb="FF7F7F7F"/>
      </bottom>
      <diagonal/>
    </border>
    <border>
      <left style="thin">
        <color rgb="FF7F7F7F"/>
      </left>
      <right style="medium">
        <color rgb="FF7F7F7F"/>
      </right>
      <top style="thin">
        <color rgb="FF7F7F7F"/>
      </top>
      <bottom style="medium">
        <color rgb="FF7F7F7F"/>
      </bottom>
      <diagonal/>
    </border>
    <border>
      <left style="medium">
        <color rgb="FF7F7F7F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7F7F7F"/>
      </right>
      <top/>
      <bottom style="thin">
        <color rgb="FF808080"/>
      </bottom>
      <diagonal/>
    </border>
    <border>
      <left style="medium">
        <color rgb="FF7F7F7F"/>
      </left>
      <right style="thin">
        <color rgb="FF808080"/>
      </right>
      <top style="thin">
        <color rgb="FF808080"/>
      </top>
      <bottom/>
      <diagonal/>
    </border>
    <border>
      <left style="medium">
        <color rgb="FF7F7F7F"/>
      </left>
      <right style="thin">
        <color rgb="FF808080"/>
      </right>
      <top/>
      <bottom/>
      <diagonal/>
    </border>
    <border>
      <left style="medium">
        <color rgb="FF7F7F7F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7F7F7F"/>
      </left>
      <right style="thin">
        <color rgb="FF808080"/>
      </right>
      <top style="thin">
        <color rgb="FF808080"/>
      </top>
      <bottom style="medium">
        <color rgb="FF7F7F7F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medium">
        <color rgb="FF7F7F7F"/>
      </bottom>
      <diagonal/>
    </border>
    <border>
      <left style="medium">
        <color rgb="FF7F7F7F"/>
      </left>
      <right style="thin">
        <color rgb="FF808080"/>
      </right>
      <top style="thin">
        <color rgb="FF808080"/>
      </top>
      <bottom style="thin">
        <color rgb="FF7F7F7F"/>
      </bottom>
      <diagonal/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thin">
        <color rgb="FF7F7F7F"/>
      </right>
      <top style="medium">
        <color rgb="FF7F7F7F"/>
      </top>
      <bottom/>
      <diagonal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rgb="FF7F7F7F"/>
      </left>
      <right/>
      <top/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thin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thin">
        <color rgb="FF7F7F7F"/>
      </right>
      <top/>
      <bottom/>
      <diagonal/>
    </border>
    <border>
      <left style="medium">
        <color rgb="FF7F7F7F"/>
      </left>
      <right style="thin">
        <color rgb="FF7F7F7F"/>
      </right>
      <top/>
      <bottom style="medium">
        <color rgb="FF7F7F7F"/>
      </bottom>
      <diagonal/>
    </border>
    <border>
      <left style="thin">
        <color rgb="FF7F7F7F"/>
      </left>
      <right/>
      <top/>
      <bottom style="medium">
        <color rgb="FF7F7F7F"/>
      </bottom>
      <diagonal/>
    </border>
    <border>
      <left style="thin">
        <color rgb="FF7F7F7F"/>
      </left>
      <right/>
      <top style="medium">
        <color rgb="FF7F7F7F"/>
      </top>
      <bottom/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/>
      <diagonal/>
    </border>
    <border>
      <left style="medium">
        <color rgb="FF7F7F7F"/>
      </left>
      <right style="thin">
        <color rgb="FF7F7F7F"/>
      </right>
      <top style="medium">
        <color rgb="FF7F7F7F"/>
      </top>
      <bottom style="thin">
        <color rgb="FF7F7F7F"/>
      </bottom>
      <diagonal/>
    </border>
    <border>
      <left style="medium">
        <color theme="1"/>
      </left>
      <right/>
      <top style="medium">
        <color theme="1"/>
      </top>
      <bottom style="thin">
        <color rgb="FF4C4C4C"/>
      </bottom>
      <diagonal/>
    </border>
    <border>
      <left/>
      <right/>
      <top style="medium">
        <color theme="1"/>
      </top>
      <bottom style="thin">
        <color rgb="FF4C4C4C"/>
      </bottom>
      <diagonal/>
    </border>
    <border>
      <left/>
      <right style="thin">
        <color rgb="FF4C4C4C"/>
      </right>
      <top style="medium">
        <color theme="1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medium">
        <color theme="1"/>
      </top>
      <bottom/>
      <diagonal/>
    </border>
    <border>
      <left style="thin">
        <color rgb="FF4C4C4C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rgb="FF4C4C4C"/>
      </right>
      <top style="thin">
        <color rgb="FF4C4C4C"/>
      </top>
      <bottom/>
      <diagonal/>
    </border>
    <border>
      <left style="thin">
        <color rgb="FF4C4C4C"/>
      </left>
      <right style="medium">
        <color theme="1"/>
      </right>
      <top/>
      <bottom/>
      <diagonal/>
    </border>
    <border>
      <left style="medium">
        <color theme="1"/>
      </left>
      <right style="thin">
        <color rgb="FF4C4C4C"/>
      </right>
      <top style="medium">
        <color rgb="FF7F7F7F"/>
      </top>
      <bottom/>
      <diagonal/>
    </border>
    <border>
      <left style="thin">
        <color rgb="FF4C4C4C"/>
      </left>
      <right style="medium">
        <color theme="1"/>
      </right>
      <top style="medium">
        <color rgb="FF7F7F7F"/>
      </top>
      <bottom style="thin">
        <color rgb="FF4C4C4C"/>
      </bottom>
      <diagonal/>
    </border>
    <border>
      <left style="medium">
        <color theme="1"/>
      </left>
      <right style="thin">
        <color rgb="FF4C4C4C"/>
      </right>
      <top/>
      <bottom/>
      <diagonal/>
    </border>
    <border>
      <left style="thin">
        <color rgb="FF4C4C4C"/>
      </left>
      <right style="medium">
        <color theme="1"/>
      </right>
      <top style="thin">
        <color rgb="FF4C4C4C"/>
      </top>
      <bottom style="thin">
        <color rgb="FF4C4C4C"/>
      </bottom>
      <diagonal/>
    </border>
    <border>
      <left style="thin">
        <color rgb="FF808080"/>
      </left>
      <right style="medium">
        <color theme="1"/>
      </right>
      <top style="thin">
        <color rgb="FF808080"/>
      </top>
      <bottom style="thin">
        <color rgb="FF808080"/>
      </bottom>
      <diagonal/>
    </border>
    <border>
      <left style="medium">
        <color theme="1"/>
      </left>
      <right style="thin">
        <color rgb="FF4C4C4C"/>
      </right>
      <top/>
      <bottom style="medium">
        <color rgb="FF7F7F7F"/>
      </bottom>
      <diagonal/>
    </border>
    <border>
      <left style="thin">
        <color rgb="FF4C4C4C"/>
      </left>
      <right style="medium">
        <color theme="1"/>
      </right>
      <top style="thin">
        <color rgb="FF4C4C4C"/>
      </top>
      <bottom style="medium">
        <color rgb="FF7F7F7F"/>
      </bottom>
      <diagonal/>
    </border>
    <border>
      <left style="medium">
        <color theme="1"/>
      </left>
      <right/>
      <top/>
      <bottom/>
      <diagonal/>
    </border>
    <border>
      <left style="thin">
        <color rgb="FF4C4C4C"/>
      </left>
      <right style="medium">
        <color theme="1"/>
      </right>
      <top/>
      <bottom style="thin">
        <color rgb="FF4C4C4C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rgb="FF4C4C4C"/>
      </right>
      <top/>
      <bottom style="medium">
        <color theme="1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theme="1"/>
      </bottom>
      <diagonal/>
    </border>
    <border>
      <left style="thin">
        <color rgb="FF4C4C4C"/>
      </left>
      <right style="thin">
        <color rgb="FF4C4C4C"/>
      </right>
      <top/>
      <bottom style="medium">
        <color theme="1"/>
      </bottom>
      <diagonal/>
    </border>
    <border>
      <left style="thin">
        <color rgb="FF4C4C4C"/>
      </left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25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justify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justify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176" fontId="5" fillId="0" borderId="24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justify" vertical="center" wrapText="1"/>
    </xf>
    <xf numFmtId="3" fontId="5" fillId="0" borderId="3" xfId="0" applyNumberFormat="1" applyFont="1" applyBorder="1" applyAlignment="1">
      <alignment horizontal="right" vertical="center" wrapText="1"/>
    </xf>
    <xf numFmtId="176" fontId="3" fillId="0" borderId="23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shrinkToFit="1"/>
    </xf>
    <xf numFmtId="3" fontId="3" fillId="0" borderId="23" xfId="0" applyNumberFormat="1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0" borderId="28" xfId="0" applyBorder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176" fontId="5" fillId="0" borderId="34" xfId="0" applyNumberFormat="1" applyFont="1" applyBorder="1" applyAlignment="1">
      <alignment horizontal="right" vertical="center" wrapText="1"/>
    </xf>
    <xf numFmtId="0" fontId="5" fillId="0" borderId="3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justify" vertical="center" wrapText="1"/>
    </xf>
    <xf numFmtId="3" fontId="3" fillId="0" borderId="35" xfId="0" applyNumberFormat="1" applyFont="1" applyBorder="1" applyAlignment="1">
      <alignment horizontal="right" vertical="center" wrapText="1"/>
    </xf>
    <xf numFmtId="0" fontId="3" fillId="0" borderId="36" xfId="0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right" vertical="center" wrapTex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right" vertical="center" wrapText="1"/>
    </xf>
    <xf numFmtId="0" fontId="3" fillId="0" borderId="5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right" vertical="center" wrapText="1"/>
    </xf>
    <xf numFmtId="0" fontId="3" fillId="0" borderId="54" xfId="0" applyFont="1" applyBorder="1" applyAlignment="1">
      <alignment horizontal="justify" vertical="center" shrinkToFit="1"/>
    </xf>
    <xf numFmtId="0" fontId="3" fillId="0" borderId="55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58" xfId="0" applyFont="1" applyBorder="1" applyAlignment="1">
      <alignment horizontal="justify" vertical="center" shrinkToFit="1"/>
    </xf>
    <xf numFmtId="0" fontId="3" fillId="0" borderId="31" xfId="0" applyFont="1" applyBorder="1" applyAlignment="1">
      <alignment horizontal="justify" vertical="center" wrapText="1"/>
    </xf>
    <xf numFmtId="0" fontId="3" fillId="0" borderId="58" xfId="0" applyFont="1" applyBorder="1" applyAlignment="1">
      <alignment horizontal="justify" vertical="center" wrapText="1"/>
    </xf>
    <xf numFmtId="0" fontId="3" fillId="0" borderId="55" xfId="0" applyFont="1" applyBorder="1" applyAlignment="1">
      <alignment horizontal="justify" vertical="center" wrapText="1"/>
    </xf>
    <xf numFmtId="0" fontId="3" fillId="0" borderId="58" xfId="0" applyFont="1" applyBorder="1" applyAlignment="1">
      <alignment horizontal="center" vertical="center" shrinkToFit="1"/>
    </xf>
    <xf numFmtId="0" fontId="0" fillId="0" borderId="58" xfId="0" applyBorder="1" applyAlignment="1">
      <alignment vertical="center" shrinkToFit="1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right" vertical="center" wrapText="1"/>
    </xf>
    <xf numFmtId="0" fontId="3" fillId="0" borderId="59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right" vertical="center" wrapText="1"/>
    </xf>
    <xf numFmtId="0" fontId="3" fillId="0" borderId="61" xfId="0" applyFont="1" applyBorder="1" applyAlignment="1">
      <alignment horizontal="justify" vertical="center" shrinkToFit="1"/>
    </xf>
    <xf numFmtId="3" fontId="5" fillId="0" borderId="27" xfId="0" applyNumberFormat="1" applyFont="1" applyBorder="1" applyAlignment="1">
      <alignment horizontal="right" vertical="center" wrapText="1"/>
    </xf>
    <xf numFmtId="0" fontId="3" fillId="0" borderId="62" xfId="0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3" borderId="66" xfId="0" applyFont="1" applyFill="1" applyBorder="1" applyAlignment="1">
      <alignment horizontal="center" vertical="center" wrapText="1"/>
    </xf>
    <xf numFmtId="3" fontId="5" fillId="3" borderId="66" xfId="0" applyNumberFormat="1" applyFont="1" applyFill="1" applyBorder="1" applyAlignment="1">
      <alignment horizontal="right" vertical="center" wrapText="1"/>
    </xf>
    <xf numFmtId="0" fontId="5" fillId="3" borderId="66" xfId="0" applyFont="1" applyFill="1" applyBorder="1" applyAlignment="1">
      <alignment horizontal="right" vertical="center" wrapText="1"/>
    </xf>
    <xf numFmtId="3" fontId="5" fillId="3" borderId="67" xfId="0" applyNumberFormat="1" applyFont="1" applyFill="1" applyBorder="1" applyAlignment="1">
      <alignment horizontal="right" vertical="center" wrapText="1"/>
    </xf>
    <xf numFmtId="3" fontId="5" fillId="3" borderId="49" xfId="0" applyNumberFormat="1" applyFont="1" applyFill="1" applyBorder="1" applyAlignment="1">
      <alignment horizontal="right" vertical="center" wrapText="1"/>
    </xf>
    <xf numFmtId="0" fontId="5" fillId="3" borderId="36" xfId="0" applyFont="1" applyFill="1" applyBorder="1" applyAlignment="1">
      <alignment horizontal="center" vertical="center" wrapText="1"/>
    </xf>
    <xf numFmtId="176" fontId="5" fillId="3" borderId="36" xfId="0" applyNumberFormat="1" applyFont="1" applyFill="1" applyBorder="1" applyAlignment="1">
      <alignment horizontal="right" vertical="center" wrapText="1"/>
    </xf>
    <xf numFmtId="0" fontId="5" fillId="3" borderId="36" xfId="0" applyFont="1" applyFill="1" applyBorder="1" applyAlignment="1">
      <alignment horizontal="right" vertical="center" wrapText="1"/>
    </xf>
    <xf numFmtId="176" fontId="5" fillId="3" borderId="53" xfId="0" applyNumberFormat="1" applyFont="1" applyFill="1" applyBorder="1" applyAlignment="1">
      <alignment horizontal="right" vertical="center" wrapText="1"/>
    </xf>
    <xf numFmtId="0" fontId="5" fillId="2" borderId="48" xfId="0" applyFont="1" applyFill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176" fontId="3" fillId="0" borderId="49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176" fontId="5" fillId="0" borderId="49" xfId="0" applyNumberFormat="1" applyFont="1" applyBorder="1" applyAlignment="1">
      <alignment horizontal="right" vertical="center" wrapText="1"/>
    </xf>
    <xf numFmtId="0" fontId="5" fillId="0" borderId="36" xfId="0" applyFont="1" applyBorder="1" applyAlignment="1">
      <alignment horizontal="center" vertical="center" wrapText="1"/>
    </xf>
    <xf numFmtId="176" fontId="5" fillId="0" borderId="36" xfId="0" applyNumberFormat="1" applyFont="1" applyBorder="1" applyAlignment="1">
      <alignment horizontal="right" vertical="center" wrapText="1"/>
    </xf>
    <xf numFmtId="0" fontId="5" fillId="0" borderId="36" xfId="0" applyFont="1" applyBorder="1" applyAlignment="1">
      <alignment horizontal="right" vertical="center" wrapText="1"/>
    </xf>
    <xf numFmtId="176" fontId="5" fillId="0" borderId="5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0" fontId="8" fillId="3" borderId="66" xfId="0" applyFont="1" applyFill="1" applyBorder="1" applyAlignment="1">
      <alignment horizontal="right" vertical="center" wrapText="1"/>
    </xf>
    <xf numFmtId="0" fontId="8" fillId="3" borderId="36" xfId="0" applyFont="1" applyFill="1" applyBorder="1" applyAlignment="1">
      <alignment horizontal="right" vertical="center" wrapText="1"/>
    </xf>
    <xf numFmtId="0" fontId="3" fillId="3" borderId="66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36" xfId="0" applyFont="1" applyFill="1" applyBorder="1" applyAlignment="1">
      <alignment horizontal="right" vertical="center" wrapText="1"/>
    </xf>
    <xf numFmtId="0" fontId="5" fillId="3" borderId="53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0" fontId="3" fillId="0" borderId="66" xfId="0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3" fontId="5" fillId="4" borderId="67" xfId="0" applyNumberFormat="1" applyFont="1" applyFill="1" applyBorder="1" applyAlignment="1">
      <alignment horizontal="right" vertical="center" wrapText="1"/>
    </xf>
    <xf numFmtId="3" fontId="5" fillId="4" borderId="49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176" fontId="5" fillId="4" borderId="53" xfId="0" applyNumberFormat="1" applyFont="1" applyFill="1" applyBorder="1" applyAlignment="1">
      <alignment horizontal="right" vertical="center" wrapText="1"/>
    </xf>
    <xf numFmtId="0" fontId="5" fillId="4" borderId="66" xfId="0" applyFont="1" applyFill="1" applyBorder="1" applyAlignment="1">
      <alignment horizontal="center" vertical="center" wrapText="1"/>
    </xf>
    <xf numFmtId="3" fontId="5" fillId="4" borderId="66" xfId="0" applyNumberFormat="1" applyFont="1" applyFill="1" applyBorder="1" applyAlignment="1">
      <alignment horizontal="right" vertical="center" wrapText="1"/>
    </xf>
    <xf numFmtId="0" fontId="5" fillId="4" borderId="36" xfId="0" applyFont="1" applyFill="1" applyBorder="1" applyAlignment="1">
      <alignment horizontal="center" vertical="center" wrapText="1"/>
    </xf>
    <xf numFmtId="176" fontId="5" fillId="4" borderId="36" xfId="0" applyNumberFormat="1" applyFont="1" applyFill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 wrapText="1"/>
    </xf>
    <xf numFmtId="176" fontId="5" fillId="0" borderId="51" xfId="0" applyNumberFormat="1" applyFont="1" applyBorder="1" applyAlignment="1">
      <alignment horizontal="right" vertical="center" wrapText="1"/>
    </xf>
    <xf numFmtId="176" fontId="3" fillId="0" borderId="51" xfId="0" applyNumberFormat="1" applyFont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83" xfId="0" applyFont="1" applyFill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right" vertical="center" wrapText="1"/>
    </xf>
    <xf numFmtId="0" fontId="3" fillId="0" borderId="87" xfId="0" applyFont="1" applyBorder="1" applyAlignment="1">
      <alignment horizontal="center" vertical="center" wrapText="1"/>
    </xf>
    <xf numFmtId="3" fontId="3" fillId="0" borderId="88" xfId="0" applyNumberFormat="1" applyFont="1" applyBorder="1" applyAlignment="1">
      <alignment horizontal="right" vertical="center" wrapText="1"/>
    </xf>
    <xf numFmtId="0" fontId="4" fillId="0" borderId="87" xfId="0" applyFont="1" applyBorder="1" applyAlignment="1">
      <alignment vertical="center" wrapText="1"/>
    </xf>
    <xf numFmtId="176" fontId="3" fillId="0" borderId="89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4" fillId="0" borderId="90" xfId="0" applyFont="1" applyBorder="1" applyAlignment="1">
      <alignment vertical="center" wrapText="1"/>
    </xf>
    <xf numFmtId="176" fontId="5" fillId="0" borderId="91" xfId="0" applyNumberFormat="1" applyFont="1" applyBorder="1" applyAlignment="1">
      <alignment horizontal="right" vertical="center" wrapText="1"/>
    </xf>
    <xf numFmtId="3" fontId="5" fillId="0" borderId="93" xfId="0" applyNumberFormat="1" applyFont="1" applyBorder="1" applyAlignment="1">
      <alignment horizontal="right" vertical="center" wrapText="1"/>
    </xf>
    <xf numFmtId="0" fontId="5" fillId="0" borderId="97" xfId="0" applyFont="1" applyBorder="1" applyAlignment="1">
      <alignment horizontal="center" vertical="center" wrapText="1"/>
    </xf>
    <xf numFmtId="176" fontId="5" fillId="0" borderId="98" xfId="0" applyNumberFormat="1" applyFont="1" applyBorder="1" applyAlignment="1">
      <alignment horizontal="right" vertical="center" wrapText="1"/>
    </xf>
    <xf numFmtId="176" fontId="5" fillId="0" borderId="99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justify" vertical="center" shrinkToFit="1"/>
    </xf>
    <xf numFmtId="0" fontId="3" fillId="0" borderId="57" xfId="0" applyFont="1" applyBorder="1" applyAlignment="1">
      <alignment horizontal="justify" vertical="center" shrinkToFit="1"/>
    </xf>
    <xf numFmtId="0" fontId="3" fillId="0" borderId="54" xfId="0" applyFont="1" applyBorder="1" applyAlignment="1">
      <alignment horizontal="justify" vertical="center" shrinkToFi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justify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54" xfId="0" applyFont="1" applyBorder="1" applyAlignment="1">
      <alignment horizontal="justify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2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4" borderId="77" xfId="0" applyFont="1" applyFill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95"/>
  <sheetViews>
    <sheetView tabSelected="1" zoomScaleNormal="100" workbookViewId="0">
      <selection activeCell="C21" sqref="C21"/>
    </sheetView>
  </sheetViews>
  <sheetFormatPr defaultRowHeight="16.5" x14ac:dyDescent="0.3"/>
  <cols>
    <col min="1" max="1" width="26.25" customWidth="1"/>
    <col min="2" max="2" width="12" customWidth="1"/>
    <col min="3" max="3" width="16.375" customWidth="1"/>
    <col min="4" max="4" width="14.375" customWidth="1"/>
    <col min="5" max="5" width="13.75" customWidth="1"/>
    <col min="6" max="6" width="13.375" customWidth="1"/>
    <col min="7" max="7" width="12.25" customWidth="1"/>
  </cols>
  <sheetData>
    <row r="1" spans="1:7" x14ac:dyDescent="0.3">
      <c r="A1" s="189" t="s">
        <v>71</v>
      </c>
      <c r="B1" s="189"/>
      <c r="C1" s="189"/>
      <c r="D1" s="189"/>
      <c r="E1" s="189"/>
      <c r="F1" s="189"/>
      <c r="G1" s="189"/>
    </row>
    <row r="2" spans="1:7" x14ac:dyDescent="0.3">
      <c r="A2" s="189"/>
      <c r="B2" s="189"/>
      <c r="C2" s="189"/>
      <c r="D2" s="189"/>
      <c r="E2" s="189"/>
      <c r="F2" s="189"/>
      <c r="G2" s="189"/>
    </row>
    <row r="3" spans="1:7" ht="28.5" customHeight="1" x14ac:dyDescent="0.3">
      <c r="A3" s="164" t="s">
        <v>72</v>
      </c>
      <c r="B3" s="164"/>
      <c r="C3" s="164"/>
      <c r="D3" s="164"/>
      <c r="E3" s="164"/>
      <c r="F3" s="164"/>
      <c r="G3" s="164"/>
    </row>
    <row r="4" spans="1:7" ht="17.25" customHeight="1" thickBot="1" x14ac:dyDescent="0.35">
      <c r="A4" s="190"/>
      <c r="B4" s="190"/>
      <c r="C4" s="190"/>
      <c r="D4" s="190"/>
      <c r="E4" s="190"/>
      <c r="F4" s="190"/>
      <c r="G4" s="190"/>
    </row>
    <row r="5" spans="1:7" ht="18" customHeight="1" x14ac:dyDescent="0.3">
      <c r="A5" s="199" t="s">
        <v>0</v>
      </c>
      <c r="B5" s="200"/>
      <c r="C5" s="201"/>
      <c r="D5" s="52" t="s">
        <v>1</v>
      </c>
      <c r="E5" s="52" t="s">
        <v>3</v>
      </c>
      <c r="F5" s="202" t="s">
        <v>5</v>
      </c>
      <c r="G5" s="194" t="s">
        <v>73</v>
      </c>
    </row>
    <row r="6" spans="1:7" ht="18" customHeight="1" thickBot="1" x14ac:dyDescent="0.35">
      <c r="A6" s="53" t="s">
        <v>6</v>
      </c>
      <c r="B6" s="50" t="s">
        <v>7</v>
      </c>
      <c r="C6" s="50" t="s">
        <v>8</v>
      </c>
      <c r="D6" s="51" t="s">
        <v>2</v>
      </c>
      <c r="E6" s="51" t="s">
        <v>4</v>
      </c>
      <c r="F6" s="203"/>
      <c r="G6" s="195"/>
    </row>
    <row r="7" spans="1:7" ht="18" customHeight="1" thickTop="1" x14ac:dyDescent="0.3">
      <c r="A7" s="54"/>
      <c r="B7" s="24"/>
      <c r="C7" s="24" t="s">
        <v>9</v>
      </c>
      <c r="D7" s="26">
        <v>2948494000</v>
      </c>
      <c r="E7" s="26">
        <f>E8</f>
        <v>3151205000</v>
      </c>
      <c r="F7" s="32">
        <f>E7-D7</f>
        <v>202711000</v>
      </c>
      <c r="G7" s="55"/>
    </row>
    <row r="8" spans="1:7" ht="18" customHeight="1" x14ac:dyDescent="0.3">
      <c r="A8" s="56"/>
      <c r="B8" s="1" t="s">
        <v>9</v>
      </c>
      <c r="C8" s="1"/>
      <c r="D8" s="4">
        <f>D14+D36+D40+D44+D48+D50+D53+D58+D61+D63+D65+D67+D69+D71+D73+D75+D77+D79+D81+D83+D87+D89</f>
        <v>2948494000</v>
      </c>
      <c r="E8" s="4">
        <f>E14+E36+E44+E48+E50+E53+E58+E61+E63+E65+E67+E69+E71+E73+E75+E77+E81+E83+E87+E89+E40</f>
        <v>3151205000</v>
      </c>
      <c r="F8" s="4">
        <f>F14+F36+F44+F48+F50+F53+F58+F61+F63+F65+F67+F69+F71+F73+F75+F77+F81+F83+F87+F89+F40</f>
        <v>203711000</v>
      </c>
      <c r="G8" s="57"/>
    </row>
    <row r="9" spans="1:7" ht="18" customHeight="1" x14ac:dyDescent="0.3">
      <c r="A9" s="56"/>
      <c r="B9" s="1"/>
      <c r="C9" s="1" t="s">
        <v>10</v>
      </c>
      <c r="D9" s="3">
        <v>7000000</v>
      </c>
      <c r="E9" s="3">
        <v>7000000</v>
      </c>
      <c r="F9" s="28">
        <f>E9-D9</f>
        <v>0</v>
      </c>
      <c r="G9" s="57"/>
    </row>
    <row r="10" spans="1:7" ht="18" customHeight="1" x14ac:dyDescent="0.3">
      <c r="A10" s="56"/>
      <c r="B10" s="1" t="s">
        <v>10</v>
      </c>
      <c r="C10" s="1"/>
      <c r="D10" s="4">
        <v>7000000</v>
      </c>
      <c r="E10" s="4">
        <v>7000000</v>
      </c>
      <c r="F10" s="29">
        <f>E10-D10</f>
        <v>0</v>
      </c>
      <c r="G10" s="57"/>
    </row>
    <row r="11" spans="1:7" ht="18" customHeight="1" x14ac:dyDescent="0.3">
      <c r="A11" s="58"/>
      <c r="B11" s="23"/>
      <c r="C11" s="23" t="s">
        <v>79</v>
      </c>
      <c r="D11" s="25">
        <v>7000000</v>
      </c>
      <c r="E11" s="31">
        <v>0</v>
      </c>
      <c r="F11" s="28">
        <f>E11-D11</f>
        <v>-7000000</v>
      </c>
      <c r="G11" s="59"/>
    </row>
    <row r="12" spans="1:7" ht="18" customHeight="1" x14ac:dyDescent="0.3">
      <c r="A12" s="58"/>
      <c r="B12" s="23" t="s">
        <v>79</v>
      </c>
      <c r="C12" s="23"/>
      <c r="D12" s="31">
        <v>7000000</v>
      </c>
      <c r="E12" s="31">
        <v>0</v>
      </c>
      <c r="F12" s="29">
        <f>E12-D12</f>
        <v>-7000000</v>
      </c>
      <c r="G12" s="59"/>
    </row>
    <row r="13" spans="1:7" ht="18" customHeight="1" thickBot="1" x14ac:dyDescent="0.35">
      <c r="A13" s="60" t="s">
        <v>11</v>
      </c>
      <c r="B13" s="48"/>
      <c r="C13" s="48"/>
      <c r="D13" s="49">
        <f>D8+D10+D12</f>
        <v>2962494000</v>
      </c>
      <c r="E13" s="49">
        <f>E8+E10+E12</f>
        <v>3158205000</v>
      </c>
      <c r="F13" s="49">
        <f>F8+F10+F12</f>
        <v>196711000</v>
      </c>
      <c r="G13" s="61"/>
    </row>
    <row r="14" spans="1:7" ht="18" customHeight="1" x14ac:dyDescent="0.3">
      <c r="A14" s="62" t="s">
        <v>75</v>
      </c>
      <c r="B14" s="27"/>
      <c r="C14" s="27"/>
      <c r="D14" s="12">
        <f>D15+D21+D24+D31</f>
        <v>638274000</v>
      </c>
      <c r="E14" s="12">
        <f>E15+E21+E24+E31</f>
        <v>709044000</v>
      </c>
      <c r="F14" s="12">
        <f>F15+F21+F24+F31</f>
        <v>70770000</v>
      </c>
      <c r="G14" s="63"/>
    </row>
    <row r="15" spans="1:7" ht="18" customHeight="1" x14ac:dyDescent="0.3">
      <c r="A15" s="191"/>
      <c r="B15" s="13" t="s">
        <v>12</v>
      </c>
      <c r="C15" s="13"/>
      <c r="D15" s="16">
        <f>SUM(D16:D20)</f>
        <v>479914000</v>
      </c>
      <c r="E15" s="16">
        <f>SUM(E16:E20)</f>
        <v>509460000</v>
      </c>
      <c r="F15" s="29">
        <f>SUM(F16:F20)</f>
        <v>29546000</v>
      </c>
      <c r="G15" s="64"/>
    </row>
    <row r="16" spans="1:7" ht="18" customHeight="1" x14ac:dyDescent="0.3">
      <c r="A16" s="192"/>
      <c r="B16" s="166"/>
      <c r="C16" s="15" t="s">
        <v>13</v>
      </c>
      <c r="D16" s="14">
        <v>331805000</v>
      </c>
      <c r="E16" s="14">
        <v>352681000</v>
      </c>
      <c r="F16" s="28">
        <f>E16-D16</f>
        <v>20876000</v>
      </c>
      <c r="G16" s="64"/>
    </row>
    <row r="17" spans="1:7" ht="18" customHeight="1" x14ac:dyDescent="0.3">
      <c r="A17" s="192"/>
      <c r="B17" s="167"/>
      <c r="C17" s="15" t="s">
        <v>14</v>
      </c>
      <c r="D17" s="14">
        <v>33000000</v>
      </c>
      <c r="E17" s="14">
        <v>38361000</v>
      </c>
      <c r="F17" s="28">
        <f>E17-D17</f>
        <v>5361000</v>
      </c>
      <c r="G17" s="64"/>
    </row>
    <row r="18" spans="1:7" ht="18" customHeight="1" x14ac:dyDescent="0.3">
      <c r="A18" s="192"/>
      <c r="B18" s="167"/>
      <c r="C18" s="15" t="s">
        <v>15</v>
      </c>
      <c r="D18" s="14">
        <v>30442000</v>
      </c>
      <c r="E18" s="14">
        <v>32107000</v>
      </c>
      <c r="F18" s="28">
        <f>E18-D18</f>
        <v>1665000</v>
      </c>
      <c r="G18" s="64"/>
    </row>
    <row r="19" spans="1:7" ht="18" customHeight="1" x14ac:dyDescent="0.3">
      <c r="A19" s="192"/>
      <c r="B19" s="167"/>
      <c r="C19" s="15" t="s">
        <v>16</v>
      </c>
      <c r="D19" s="14">
        <v>51408000</v>
      </c>
      <c r="E19" s="14">
        <v>49806000</v>
      </c>
      <c r="F19" s="28">
        <f>E19-D19</f>
        <v>-1602000</v>
      </c>
      <c r="G19" s="64"/>
    </row>
    <row r="20" spans="1:7" ht="18" customHeight="1" x14ac:dyDescent="0.3">
      <c r="A20" s="192"/>
      <c r="B20" s="168"/>
      <c r="C20" s="15" t="s">
        <v>17</v>
      </c>
      <c r="D20" s="14">
        <v>33259000</v>
      </c>
      <c r="E20" s="14">
        <v>36505000</v>
      </c>
      <c r="F20" s="28">
        <f>E20-D20</f>
        <v>3246000</v>
      </c>
      <c r="G20" s="64"/>
    </row>
    <row r="21" spans="1:7" ht="18" customHeight="1" x14ac:dyDescent="0.3">
      <c r="A21" s="192"/>
      <c r="B21" s="13" t="s">
        <v>18</v>
      </c>
      <c r="C21" s="15"/>
      <c r="D21" s="16">
        <f>SUM(D22:D23)</f>
        <v>3400000</v>
      </c>
      <c r="E21" s="16">
        <f>SUM(E22:E23)</f>
        <v>5400000</v>
      </c>
      <c r="F21" s="16">
        <f>SUM(F22:F23)</f>
        <v>2000000</v>
      </c>
      <c r="G21" s="64"/>
    </row>
    <row r="22" spans="1:7" ht="18" customHeight="1" x14ac:dyDescent="0.3">
      <c r="A22" s="192"/>
      <c r="B22" s="169"/>
      <c r="C22" s="15" t="s">
        <v>19</v>
      </c>
      <c r="D22" s="14">
        <v>800000</v>
      </c>
      <c r="E22" s="14">
        <v>1000000</v>
      </c>
      <c r="F22" s="28">
        <f>E22-D22</f>
        <v>200000</v>
      </c>
      <c r="G22" s="64"/>
    </row>
    <row r="23" spans="1:7" ht="18" customHeight="1" x14ac:dyDescent="0.3">
      <c r="A23" s="192"/>
      <c r="B23" s="170"/>
      <c r="C23" s="15" t="s">
        <v>20</v>
      </c>
      <c r="D23" s="14">
        <v>2600000</v>
      </c>
      <c r="E23" s="14">
        <v>4400000</v>
      </c>
      <c r="F23" s="28">
        <f>E23-D23</f>
        <v>1800000</v>
      </c>
      <c r="G23" s="64"/>
    </row>
    <row r="24" spans="1:7" ht="18" customHeight="1" x14ac:dyDescent="0.3">
      <c r="A24" s="192"/>
      <c r="B24" s="13" t="s">
        <v>21</v>
      </c>
      <c r="C24" s="15"/>
      <c r="D24" s="16">
        <f>SUM(D25:D30)</f>
        <v>64584000</v>
      </c>
      <c r="E24" s="16">
        <f>SUM(E25:E30)</f>
        <v>70708000</v>
      </c>
      <c r="F24" s="16">
        <f>SUM(F25:F30)</f>
        <v>6124000</v>
      </c>
      <c r="G24" s="64"/>
    </row>
    <row r="25" spans="1:7" ht="18" customHeight="1" x14ac:dyDescent="0.3">
      <c r="A25" s="192"/>
      <c r="B25" s="166"/>
      <c r="C25" s="15" t="s">
        <v>22</v>
      </c>
      <c r="D25" s="14">
        <v>3000000</v>
      </c>
      <c r="E25" s="14">
        <v>2750000</v>
      </c>
      <c r="F25" s="28">
        <f t="shared" ref="F25:F30" si="0">E25-D25</f>
        <v>-250000</v>
      </c>
      <c r="G25" s="64"/>
    </row>
    <row r="26" spans="1:7" ht="18" customHeight="1" x14ac:dyDescent="0.3">
      <c r="A26" s="192"/>
      <c r="B26" s="167"/>
      <c r="C26" s="15" t="s">
        <v>62</v>
      </c>
      <c r="D26" s="14">
        <v>21062000</v>
      </c>
      <c r="E26" s="14">
        <v>23828000</v>
      </c>
      <c r="F26" s="28">
        <f t="shared" si="0"/>
        <v>2766000</v>
      </c>
      <c r="G26" s="64"/>
    </row>
    <row r="27" spans="1:7" ht="18" customHeight="1" x14ac:dyDescent="0.3">
      <c r="A27" s="192"/>
      <c r="B27" s="167"/>
      <c r="C27" s="15" t="s">
        <v>23</v>
      </c>
      <c r="D27" s="14">
        <v>3000000</v>
      </c>
      <c r="E27" s="14">
        <v>2700000</v>
      </c>
      <c r="F27" s="28">
        <f t="shared" si="0"/>
        <v>-300000</v>
      </c>
      <c r="G27" s="64"/>
    </row>
    <row r="28" spans="1:7" ht="18" customHeight="1" x14ac:dyDescent="0.3">
      <c r="A28" s="192"/>
      <c r="B28" s="167"/>
      <c r="C28" s="15" t="s">
        <v>24</v>
      </c>
      <c r="D28" s="14">
        <v>17480000</v>
      </c>
      <c r="E28" s="14">
        <v>16500000</v>
      </c>
      <c r="F28" s="28">
        <f t="shared" si="0"/>
        <v>-980000</v>
      </c>
      <c r="G28" s="64"/>
    </row>
    <row r="29" spans="1:7" ht="18" customHeight="1" x14ac:dyDescent="0.3">
      <c r="A29" s="192"/>
      <c r="B29" s="167"/>
      <c r="C29" s="15" t="s">
        <v>25</v>
      </c>
      <c r="D29" s="14">
        <v>17042000</v>
      </c>
      <c r="E29" s="14">
        <v>23230000</v>
      </c>
      <c r="F29" s="28">
        <f t="shared" si="0"/>
        <v>6188000</v>
      </c>
      <c r="G29" s="64"/>
    </row>
    <row r="30" spans="1:7" ht="18" customHeight="1" x14ac:dyDescent="0.3">
      <c r="A30" s="192"/>
      <c r="B30" s="168"/>
      <c r="C30" s="15" t="s">
        <v>26</v>
      </c>
      <c r="D30" s="14">
        <v>3000000</v>
      </c>
      <c r="E30" s="14">
        <v>1700000</v>
      </c>
      <c r="F30" s="28">
        <f t="shared" si="0"/>
        <v>-1300000</v>
      </c>
      <c r="G30" s="64"/>
    </row>
    <row r="31" spans="1:7" ht="18" customHeight="1" x14ac:dyDescent="0.3">
      <c r="A31" s="192"/>
      <c r="B31" s="13" t="s">
        <v>27</v>
      </c>
      <c r="C31" s="15"/>
      <c r="D31" s="16">
        <f>SUM(D32:D35)</f>
        <v>90376000</v>
      </c>
      <c r="E31" s="16">
        <f>SUM(E32:E35)</f>
        <v>123476000</v>
      </c>
      <c r="F31" s="16">
        <f>SUM(F32:F35)</f>
        <v>33100000</v>
      </c>
      <c r="G31" s="64"/>
    </row>
    <row r="32" spans="1:7" ht="18" customHeight="1" x14ac:dyDescent="0.3">
      <c r="A32" s="192"/>
      <c r="B32" s="166"/>
      <c r="C32" s="15" t="s">
        <v>28</v>
      </c>
      <c r="D32" s="14">
        <v>41396000</v>
      </c>
      <c r="E32" s="14">
        <v>49896000</v>
      </c>
      <c r="F32" s="28">
        <f>E32-D32</f>
        <v>8500000</v>
      </c>
      <c r="G32" s="64"/>
    </row>
    <row r="33" spans="1:7" ht="18" customHeight="1" x14ac:dyDescent="0.3">
      <c r="A33" s="192"/>
      <c r="B33" s="167"/>
      <c r="C33" s="15" t="s">
        <v>29</v>
      </c>
      <c r="D33" s="14">
        <v>2000000</v>
      </c>
      <c r="E33" s="14">
        <v>2000000</v>
      </c>
      <c r="F33" s="28">
        <f>E33-D33</f>
        <v>0</v>
      </c>
      <c r="G33" s="64"/>
    </row>
    <row r="34" spans="1:7" ht="18" customHeight="1" x14ac:dyDescent="0.3">
      <c r="A34" s="192"/>
      <c r="B34" s="167"/>
      <c r="C34" s="15" t="s">
        <v>30</v>
      </c>
      <c r="D34" s="14">
        <v>37480000</v>
      </c>
      <c r="E34" s="14">
        <v>64380000</v>
      </c>
      <c r="F34" s="28">
        <f>E34-D34</f>
        <v>26900000</v>
      </c>
      <c r="G34" s="64"/>
    </row>
    <row r="35" spans="1:7" ht="18" customHeight="1" x14ac:dyDescent="0.3">
      <c r="A35" s="193"/>
      <c r="B35" s="168"/>
      <c r="C35" s="15" t="s">
        <v>63</v>
      </c>
      <c r="D35" s="14">
        <v>9500000</v>
      </c>
      <c r="E35" s="14">
        <v>7200000</v>
      </c>
      <c r="F35" s="28">
        <f>E35-D35</f>
        <v>-2300000</v>
      </c>
      <c r="G35" s="64"/>
    </row>
    <row r="36" spans="1:7" ht="18" customHeight="1" x14ac:dyDescent="0.3">
      <c r="A36" s="65" t="s">
        <v>76</v>
      </c>
      <c r="B36" s="13"/>
      <c r="C36" s="13"/>
      <c r="D36" s="16">
        <f>SUM(D37:D39)</f>
        <v>227968000</v>
      </c>
      <c r="E36" s="16">
        <f>SUM(E37:E39)</f>
        <v>235456000</v>
      </c>
      <c r="F36" s="16">
        <f>SUM(F37:F39)</f>
        <v>7488000</v>
      </c>
      <c r="G36" s="64"/>
    </row>
    <row r="37" spans="1:7" ht="18" customHeight="1" x14ac:dyDescent="0.3">
      <c r="A37" s="196"/>
      <c r="B37" s="15" t="s">
        <v>12</v>
      </c>
      <c r="C37" s="15" t="s">
        <v>65</v>
      </c>
      <c r="D37" s="14">
        <v>199991000</v>
      </c>
      <c r="E37" s="14">
        <v>202918000</v>
      </c>
      <c r="F37" s="28">
        <f>E37-D37</f>
        <v>2927000</v>
      </c>
      <c r="G37" s="66"/>
    </row>
    <row r="38" spans="1:7" ht="18" customHeight="1" x14ac:dyDescent="0.3">
      <c r="A38" s="197"/>
      <c r="B38" s="13" t="s">
        <v>21</v>
      </c>
      <c r="C38" s="13" t="s">
        <v>21</v>
      </c>
      <c r="D38" s="14">
        <v>24697000</v>
      </c>
      <c r="E38" s="14">
        <v>29268000</v>
      </c>
      <c r="F38" s="28">
        <f>E38-D38</f>
        <v>4571000</v>
      </c>
      <c r="G38" s="66"/>
    </row>
    <row r="39" spans="1:7" ht="18" customHeight="1" x14ac:dyDescent="0.3">
      <c r="A39" s="198"/>
      <c r="B39" s="13" t="s">
        <v>27</v>
      </c>
      <c r="C39" s="13" t="s">
        <v>27</v>
      </c>
      <c r="D39" s="14">
        <v>3280000</v>
      </c>
      <c r="E39" s="14">
        <v>3270000</v>
      </c>
      <c r="F39" s="28">
        <f>E39-D39</f>
        <v>-10000</v>
      </c>
      <c r="G39" s="66"/>
    </row>
    <row r="40" spans="1:7" ht="18" customHeight="1" x14ac:dyDescent="0.3">
      <c r="A40" s="67" t="s">
        <v>31</v>
      </c>
      <c r="B40" s="13"/>
      <c r="C40" s="13"/>
      <c r="D40" s="16">
        <v>34680000</v>
      </c>
      <c r="E40" s="16">
        <f>SUM(E41:E43)</f>
        <v>0</v>
      </c>
      <c r="F40" s="29">
        <f>SUM(F41:F43)</f>
        <v>-34680000</v>
      </c>
      <c r="G40" s="64"/>
    </row>
    <row r="41" spans="1:7" ht="18" customHeight="1" x14ac:dyDescent="0.3">
      <c r="A41" s="204"/>
      <c r="B41" s="13" t="s">
        <v>12</v>
      </c>
      <c r="C41" s="13" t="s">
        <v>12</v>
      </c>
      <c r="D41" s="14">
        <v>32324000</v>
      </c>
      <c r="E41" s="14">
        <v>0</v>
      </c>
      <c r="F41" s="28">
        <f>E41-D41</f>
        <v>-32324000</v>
      </c>
      <c r="G41" s="66"/>
    </row>
    <row r="42" spans="1:7" ht="18" customHeight="1" x14ac:dyDescent="0.3">
      <c r="A42" s="205"/>
      <c r="B42" s="13" t="s">
        <v>21</v>
      </c>
      <c r="C42" s="13" t="s">
        <v>21</v>
      </c>
      <c r="D42" s="14">
        <v>1340000</v>
      </c>
      <c r="E42" s="14">
        <v>0</v>
      </c>
      <c r="F42" s="28">
        <f>E42-D42</f>
        <v>-1340000</v>
      </c>
      <c r="G42" s="66"/>
    </row>
    <row r="43" spans="1:7" ht="18" customHeight="1" x14ac:dyDescent="0.3">
      <c r="A43" s="206"/>
      <c r="B43" s="15" t="s">
        <v>27</v>
      </c>
      <c r="C43" s="15" t="s">
        <v>27</v>
      </c>
      <c r="D43" s="14">
        <v>1016000</v>
      </c>
      <c r="E43" s="14">
        <v>0</v>
      </c>
      <c r="F43" s="28">
        <f>E43-D43</f>
        <v>-1016000</v>
      </c>
      <c r="G43" s="66"/>
    </row>
    <row r="44" spans="1:7" ht="18" customHeight="1" x14ac:dyDescent="0.3">
      <c r="A44" s="65" t="s">
        <v>80</v>
      </c>
      <c r="B44" s="13"/>
      <c r="C44" s="13"/>
      <c r="D44" s="16">
        <f>SUM(D45:D47)</f>
        <v>30050000</v>
      </c>
      <c r="E44" s="16">
        <f>SUM(E45:E47)</f>
        <v>31788000</v>
      </c>
      <c r="F44" s="16">
        <f>SUM(F45:F47)</f>
        <v>1738000</v>
      </c>
      <c r="G44" s="64"/>
    </row>
    <row r="45" spans="1:7" ht="18" customHeight="1" x14ac:dyDescent="0.3">
      <c r="A45" s="196"/>
      <c r="B45" s="13" t="s">
        <v>12</v>
      </c>
      <c r="C45" s="13" t="s">
        <v>12</v>
      </c>
      <c r="D45" s="14">
        <v>28667000</v>
      </c>
      <c r="E45" s="14">
        <v>30622000</v>
      </c>
      <c r="F45" s="28">
        <f>E45-D45</f>
        <v>1955000</v>
      </c>
      <c r="G45" s="64"/>
    </row>
    <row r="46" spans="1:7" ht="18" customHeight="1" x14ac:dyDescent="0.3">
      <c r="A46" s="197"/>
      <c r="B46" s="13" t="s">
        <v>21</v>
      </c>
      <c r="C46" s="13" t="s">
        <v>21</v>
      </c>
      <c r="D46" s="14">
        <v>1273000</v>
      </c>
      <c r="E46" s="14">
        <v>666000</v>
      </c>
      <c r="F46" s="28">
        <f>E46-D46</f>
        <v>-607000</v>
      </c>
      <c r="G46" s="64"/>
    </row>
    <row r="47" spans="1:7" ht="18" customHeight="1" x14ac:dyDescent="0.3">
      <c r="A47" s="198"/>
      <c r="B47" s="13" t="s">
        <v>27</v>
      </c>
      <c r="C47" s="13" t="s">
        <v>27</v>
      </c>
      <c r="D47" s="14">
        <v>110000</v>
      </c>
      <c r="E47" s="14">
        <v>500000</v>
      </c>
      <c r="F47" s="28">
        <f>E47-D47</f>
        <v>390000</v>
      </c>
      <c r="G47" s="64"/>
    </row>
    <row r="48" spans="1:7" s="35" customFormat="1" ht="18" customHeight="1" x14ac:dyDescent="0.3">
      <c r="A48" s="65" t="s">
        <v>81</v>
      </c>
      <c r="B48" s="13"/>
      <c r="C48" s="13"/>
      <c r="D48" s="16">
        <v>30070000</v>
      </c>
      <c r="E48" s="16">
        <f>E49</f>
        <v>33943000</v>
      </c>
      <c r="F48" s="16">
        <f>F49</f>
        <v>3873000</v>
      </c>
      <c r="G48" s="64"/>
    </row>
    <row r="49" spans="1:7" s="35" customFormat="1" ht="18" customHeight="1" x14ac:dyDescent="0.3">
      <c r="A49" s="65"/>
      <c r="B49" s="13" t="s">
        <v>12</v>
      </c>
      <c r="C49" s="13" t="s">
        <v>12</v>
      </c>
      <c r="D49" s="14">
        <v>30070000</v>
      </c>
      <c r="E49" s="14">
        <v>33943000</v>
      </c>
      <c r="F49" s="28">
        <f>E49-D49</f>
        <v>3873000</v>
      </c>
      <c r="G49" s="64"/>
    </row>
    <row r="50" spans="1:7" s="36" customFormat="1" ht="18" customHeight="1" x14ac:dyDescent="0.3">
      <c r="A50" s="75" t="s">
        <v>82</v>
      </c>
      <c r="B50" s="30"/>
      <c r="C50" s="30"/>
      <c r="D50" s="76">
        <f>SUM(D51:D52)</f>
        <v>24500000</v>
      </c>
      <c r="E50" s="76">
        <f>SUM(E51:E52)</f>
        <v>24500000</v>
      </c>
      <c r="F50" s="76">
        <f>SUM(F51:F52)</f>
        <v>0</v>
      </c>
      <c r="G50" s="77"/>
    </row>
    <row r="51" spans="1:7" ht="18" customHeight="1" x14ac:dyDescent="0.3">
      <c r="A51" s="192"/>
      <c r="B51" s="27" t="s">
        <v>21</v>
      </c>
      <c r="C51" s="27" t="s">
        <v>21</v>
      </c>
      <c r="D51" s="34">
        <v>5660000</v>
      </c>
      <c r="E51" s="34">
        <v>6080000</v>
      </c>
      <c r="F51" s="32">
        <f>E51-D51</f>
        <v>420000</v>
      </c>
      <c r="G51" s="68"/>
    </row>
    <row r="52" spans="1:7" ht="18" customHeight="1" x14ac:dyDescent="0.3">
      <c r="A52" s="193"/>
      <c r="B52" s="13" t="s">
        <v>27</v>
      </c>
      <c r="C52" s="13" t="s">
        <v>27</v>
      </c>
      <c r="D52" s="14">
        <v>18840000</v>
      </c>
      <c r="E52" s="14">
        <v>18420000</v>
      </c>
      <c r="F52" s="28">
        <f>E52-D52</f>
        <v>-420000</v>
      </c>
      <c r="G52" s="66"/>
    </row>
    <row r="53" spans="1:7" ht="18" customHeight="1" x14ac:dyDescent="0.3">
      <c r="A53" s="65" t="s">
        <v>83</v>
      </c>
      <c r="B53" s="13"/>
      <c r="C53" s="13"/>
      <c r="D53" s="16">
        <f>SUM(D54:D57)</f>
        <v>75620000</v>
      </c>
      <c r="E53" s="16">
        <f>SUM(E54:E57)</f>
        <v>97620000</v>
      </c>
      <c r="F53" s="16">
        <f>SUM(F54:F57)</f>
        <v>22000000</v>
      </c>
      <c r="G53" s="64"/>
    </row>
    <row r="54" spans="1:7" ht="18" customHeight="1" x14ac:dyDescent="0.3">
      <c r="A54" s="191"/>
      <c r="B54" s="13" t="s">
        <v>12</v>
      </c>
      <c r="C54" s="13" t="s">
        <v>12</v>
      </c>
      <c r="D54" s="14">
        <v>32636000</v>
      </c>
      <c r="E54" s="14">
        <v>33451000</v>
      </c>
      <c r="F54" s="28">
        <f>E54-D54</f>
        <v>815000</v>
      </c>
      <c r="G54" s="66"/>
    </row>
    <row r="55" spans="1:7" ht="18" customHeight="1" x14ac:dyDescent="0.3">
      <c r="A55" s="192"/>
      <c r="B55" s="13" t="s">
        <v>18</v>
      </c>
      <c r="C55" s="13" t="s">
        <v>18</v>
      </c>
      <c r="D55" s="14">
        <v>220000</v>
      </c>
      <c r="E55" s="14">
        <v>200000</v>
      </c>
      <c r="F55" s="28">
        <f>E55-D55</f>
        <v>-20000</v>
      </c>
      <c r="G55" s="66"/>
    </row>
    <row r="56" spans="1:7" ht="18" customHeight="1" x14ac:dyDescent="0.3">
      <c r="A56" s="192"/>
      <c r="B56" s="13" t="s">
        <v>21</v>
      </c>
      <c r="C56" s="13" t="s">
        <v>21</v>
      </c>
      <c r="D56" s="14">
        <v>3678000</v>
      </c>
      <c r="E56" s="14">
        <v>3732000</v>
      </c>
      <c r="F56" s="28">
        <f>E56-D56</f>
        <v>54000</v>
      </c>
      <c r="G56" s="66"/>
    </row>
    <row r="57" spans="1:7" ht="18" customHeight="1" x14ac:dyDescent="0.3">
      <c r="A57" s="193"/>
      <c r="B57" s="13" t="s">
        <v>27</v>
      </c>
      <c r="C57" s="13" t="s">
        <v>27</v>
      </c>
      <c r="D57" s="14">
        <v>39086000</v>
      </c>
      <c r="E57" s="14">
        <v>60237000</v>
      </c>
      <c r="F57" s="28">
        <f>E57-D57</f>
        <v>21151000</v>
      </c>
      <c r="G57" s="66"/>
    </row>
    <row r="58" spans="1:7" ht="18" customHeight="1" x14ac:dyDescent="0.3">
      <c r="A58" s="65" t="s">
        <v>77</v>
      </c>
      <c r="B58" s="13"/>
      <c r="C58" s="13"/>
      <c r="D58" s="16">
        <f>SUM(D59:D60)</f>
        <v>23520000</v>
      </c>
      <c r="E58" s="16">
        <f>SUM(E59:E60)</f>
        <v>23520000</v>
      </c>
      <c r="F58" s="16">
        <f>SUM(F59:F60)</f>
        <v>0</v>
      </c>
      <c r="G58" s="64"/>
    </row>
    <row r="59" spans="1:7" ht="18" customHeight="1" x14ac:dyDescent="0.3">
      <c r="A59" s="191"/>
      <c r="B59" s="13" t="s">
        <v>27</v>
      </c>
      <c r="C59" s="13" t="s">
        <v>27</v>
      </c>
      <c r="D59" s="14">
        <v>17800000</v>
      </c>
      <c r="E59" s="14">
        <v>18540000</v>
      </c>
      <c r="F59" s="28">
        <f>E59-D59</f>
        <v>740000</v>
      </c>
      <c r="G59" s="64"/>
    </row>
    <row r="60" spans="1:7" ht="18" customHeight="1" x14ac:dyDescent="0.3">
      <c r="A60" s="193"/>
      <c r="B60" s="13" t="s">
        <v>21</v>
      </c>
      <c r="C60" s="13" t="s">
        <v>21</v>
      </c>
      <c r="D60" s="14">
        <v>5720000</v>
      </c>
      <c r="E60" s="14">
        <v>4980000</v>
      </c>
      <c r="F60" s="28">
        <f>E60-D60</f>
        <v>-740000</v>
      </c>
      <c r="G60" s="64"/>
    </row>
    <row r="61" spans="1:7" ht="18" customHeight="1" x14ac:dyDescent="0.3">
      <c r="A61" s="65" t="s">
        <v>84</v>
      </c>
      <c r="B61" s="13"/>
      <c r="C61" s="13"/>
      <c r="D61" s="16">
        <v>7000000</v>
      </c>
      <c r="E61" s="16">
        <v>7000000</v>
      </c>
      <c r="F61" s="18">
        <v>0</v>
      </c>
      <c r="G61" s="64"/>
    </row>
    <row r="62" spans="1:7" ht="18" customHeight="1" x14ac:dyDescent="0.3">
      <c r="A62" s="69"/>
      <c r="B62" s="13" t="s">
        <v>27</v>
      </c>
      <c r="C62" s="13" t="s">
        <v>27</v>
      </c>
      <c r="D62" s="14">
        <v>7000000</v>
      </c>
      <c r="E62" s="14">
        <v>7000000</v>
      </c>
      <c r="F62" s="17">
        <v>0</v>
      </c>
      <c r="G62" s="66"/>
    </row>
    <row r="63" spans="1:7" ht="18" customHeight="1" x14ac:dyDescent="0.3">
      <c r="A63" s="65" t="s">
        <v>85</v>
      </c>
      <c r="B63" s="13"/>
      <c r="C63" s="13"/>
      <c r="D63" s="16">
        <v>16000000</v>
      </c>
      <c r="E63" s="16">
        <v>16000000</v>
      </c>
      <c r="F63" s="18">
        <v>0</v>
      </c>
      <c r="G63" s="64"/>
    </row>
    <row r="64" spans="1:7" ht="18" customHeight="1" x14ac:dyDescent="0.3">
      <c r="A64" s="69"/>
      <c r="B64" s="13" t="s">
        <v>27</v>
      </c>
      <c r="C64" s="13" t="s">
        <v>27</v>
      </c>
      <c r="D64" s="14">
        <v>16000000</v>
      </c>
      <c r="E64" s="14">
        <v>16000000</v>
      </c>
      <c r="F64" s="17">
        <v>0</v>
      </c>
      <c r="G64" s="64"/>
    </row>
    <row r="65" spans="1:7" ht="18" customHeight="1" x14ac:dyDescent="0.3">
      <c r="A65" s="65" t="s">
        <v>86</v>
      </c>
      <c r="B65" s="13"/>
      <c r="C65" s="13"/>
      <c r="D65" s="16">
        <v>11667000</v>
      </c>
      <c r="E65" s="16">
        <v>11667000</v>
      </c>
      <c r="F65" s="18">
        <v>0</v>
      </c>
      <c r="G65" s="64"/>
    </row>
    <row r="66" spans="1:7" ht="18" customHeight="1" x14ac:dyDescent="0.3">
      <c r="A66" s="69"/>
      <c r="B66" s="13" t="s">
        <v>27</v>
      </c>
      <c r="C66" s="13" t="s">
        <v>27</v>
      </c>
      <c r="D66" s="14">
        <v>11667000</v>
      </c>
      <c r="E66" s="14">
        <v>11667000</v>
      </c>
      <c r="F66" s="17">
        <v>0</v>
      </c>
      <c r="G66" s="64"/>
    </row>
    <row r="67" spans="1:7" ht="18" customHeight="1" x14ac:dyDescent="0.3">
      <c r="A67" s="65" t="s">
        <v>87</v>
      </c>
      <c r="B67" s="13"/>
      <c r="C67" s="13"/>
      <c r="D67" s="16">
        <v>2820000</v>
      </c>
      <c r="E67" s="16">
        <v>2820000</v>
      </c>
      <c r="F67" s="18">
        <v>0</v>
      </c>
      <c r="G67" s="64"/>
    </row>
    <row r="68" spans="1:7" ht="18" customHeight="1" x14ac:dyDescent="0.3">
      <c r="A68" s="69"/>
      <c r="B68" s="13" t="s">
        <v>27</v>
      </c>
      <c r="C68" s="13" t="s">
        <v>27</v>
      </c>
      <c r="D68" s="14">
        <v>2820000</v>
      </c>
      <c r="E68" s="14">
        <v>2820000</v>
      </c>
      <c r="F68" s="17">
        <v>0</v>
      </c>
      <c r="G68" s="64"/>
    </row>
    <row r="69" spans="1:7" ht="18" customHeight="1" x14ac:dyDescent="0.3">
      <c r="A69" s="65" t="s">
        <v>78</v>
      </c>
      <c r="B69" s="13"/>
      <c r="C69" s="13"/>
      <c r="D69" s="16">
        <v>4200000</v>
      </c>
      <c r="E69" s="16">
        <v>3000000</v>
      </c>
      <c r="F69" s="29">
        <f>E69-D69</f>
        <v>-1200000</v>
      </c>
      <c r="G69" s="64"/>
    </row>
    <row r="70" spans="1:7" ht="18" customHeight="1" x14ac:dyDescent="0.3">
      <c r="A70" s="69"/>
      <c r="B70" s="13" t="s">
        <v>27</v>
      </c>
      <c r="C70" s="13" t="s">
        <v>27</v>
      </c>
      <c r="D70" s="14">
        <v>4200000</v>
      </c>
      <c r="E70" s="14">
        <v>3000000</v>
      </c>
      <c r="F70" s="28">
        <f>E70-D70</f>
        <v>-1200000</v>
      </c>
      <c r="G70" s="64"/>
    </row>
    <row r="71" spans="1:7" ht="18" customHeight="1" x14ac:dyDescent="0.3">
      <c r="A71" s="65" t="s">
        <v>88</v>
      </c>
      <c r="B71" s="13"/>
      <c r="C71" s="13"/>
      <c r="D71" s="16">
        <v>8280000</v>
      </c>
      <c r="E71" s="16">
        <v>8280000</v>
      </c>
      <c r="F71" s="29">
        <f>F72</f>
        <v>0</v>
      </c>
      <c r="G71" s="64"/>
    </row>
    <row r="72" spans="1:7" ht="18" customHeight="1" x14ac:dyDescent="0.3">
      <c r="A72" s="69"/>
      <c r="B72" s="13" t="s">
        <v>27</v>
      </c>
      <c r="C72" s="13" t="s">
        <v>27</v>
      </c>
      <c r="D72" s="14">
        <v>8280000</v>
      </c>
      <c r="E72" s="14">
        <v>8280000</v>
      </c>
      <c r="F72" s="17">
        <v>0</v>
      </c>
      <c r="G72" s="64"/>
    </row>
    <row r="73" spans="1:7" ht="18" customHeight="1" x14ac:dyDescent="0.3">
      <c r="A73" s="65" t="s">
        <v>89</v>
      </c>
      <c r="B73" s="13"/>
      <c r="C73" s="13"/>
      <c r="D73" s="16">
        <v>10000000</v>
      </c>
      <c r="E73" s="16">
        <v>10000000</v>
      </c>
      <c r="F73" s="29">
        <f>E73-D73</f>
        <v>0</v>
      </c>
      <c r="G73" s="64"/>
    </row>
    <row r="74" spans="1:7" ht="18" customHeight="1" x14ac:dyDescent="0.3">
      <c r="A74" s="69"/>
      <c r="B74" s="13" t="s">
        <v>27</v>
      </c>
      <c r="C74" s="13" t="s">
        <v>27</v>
      </c>
      <c r="D74" s="14">
        <v>10000000</v>
      </c>
      <c r="E74" s="14">
        <v>10000000</v>
      </c>
      <c r="F74" s="17">
        <v>0</v>
      </c>
      <c r="G74" s="64"/>
    </row>
    <row r="75" spans="1:7" ht="18" customHeight="1" x14ac:dyDescent="0.3">
      <c r="A75" s="65" t="s">
        <v>90</v>
      </c>
      <c r="B75" s="13"/>
      <c r="C75" s="13"/>
      <c r="D75" s="16">
        <v>6800000</v>
      </c>
      <c r="E75" s="16">
        <v>6800000</v>
      </c>
      <c r="F75" s="29">
        <f>E75-D75</f>
        <v>0</v>
      </c>
      <c r="G75" s="64"/>
    </row>
    <row r="76" spans="1:7" ht="18" customHeight="1" x14ac:dyDescent="0.3">
      <c r="A76" s="69"/>
      <c r="B76" s="13" t="s">
        <v>27</v>
      </c>
      <c r="C76" s="13" t="s">
        <v>27</v>
      </c>
      <c r="D76" s="14">
        <v>6800000</v>
      </c>
      <c r="E76" s="14">
        <v>6800000</v>
      </c>
      <c r="F76" s="17">
        <v>0</v>
      </c>
      <c r="G76" s="64"/>
    </row>
    <row r="77" spans="1:7" ht="18" customHeight="1" x14ac:dyDescent="0.3">
      <c r="A77" s="70" t="s">
        <v>74</v>
      </c>
      <c r="B77" s="13"/>
      <c r="C77" s="13"/>
      <c r="D77" s="16">
        <v>10000000</v>
      </c>
      <c r="E77" s="16">
        <v>10000000</v>
      </c>
      <c r="F77" s="29">
        <f>E77-D77</f>
        <v>0</v>
      </c>
      <c r="G77" s="64"/>
    </row>
    <row r="78" spans="1:7" ht="18" customHeight="1" x14ac:dyDescent="0.3">
      <c r="A78" s="69"/>
      <c r="B78" s="13" t="s">
        <v>27</v>
      </c>
      <c r="C78" s="13" t="s">
        <v>27</v>
      </c>
      <c r="D78" s="14">
        <v>10000000</v>
      </c>
      <c r="E78" s="14">
        <v>10000000</v>
      </c>
      <c r="F78" s="17">
        <v>0</v>
      </c>
      <c r="G78" s="64"/>
    </row>
    <row r="79" spans="1:7" ht="18" customHeight="1" x14ac:dyDescent="0.3">
      <c r="A79" s="67" t="s">
        <v>91</v>
      </c>
      <c r="B79" s="13"/>
      <c r="C79" s="13"/>
      <c r="D79" s="16">
        <v>1000000</v>
      </c>
      <c r="E79" s="16">
        <v>0</v>
      </c>
      <c r="F79" s="29">
        <f>E79-D79</f>
        <v>-1000000</v>
      </c>
      <c r="G79" s="64"/>
    </row>
    <row r="80" spans="1:7" ht="18" customHeight="1" x14ac:dyDescent="0.3">
      <c r="A80" s="71"/>
      <c r="B80" s="13" t="s">
        <v>27</v>
      </c>
      <c r="C80" s="13" t="s">
        <v>27</v>
      </c>
      <c r="D80" s="14">
        <v>1000000</v>
      </c>
      <c r="E80" s="14">
        <v>0</v>
      </c>
      <c r="F80" s="28">
        <f>E80-D80</f>
        <v>-1000000</v>
      </c>
      <c r="G80" s="64"/>
    </row>
    <row r="81" spans="1:7" ht="18" customHeight="1" x14ac:dyDescent="0.3">
      <c r="A81" s="65" t="s">
        <v>92</v>
      </c>
      <c r="B81" s="13"/>
      <c r="C81" s="13"/>
      <c r="D81" s="16">
        <v>41760000</v>
      </c>
      <c r="E81" s="16">
        <v>47280000</v>
      </c>
      <c r="F81" s="29">
        <f>E81-D81</f>
        <v>5520000</v>
      </c>
      <c r="G81" s="64"/>
    </row>
    <row r="82" spans="1:7" ht="18" customHeight="1" x14ac:dyDescent="0.3">
      <c r="A82" s="69"/>
      <c r="B82" s="13" t="s">
        <v>27</v>
      </c>
      <c r="C82" s="13" t="s">
        <v>27</v>
      </c>
      <c r="D82" s="14">
        <v>41760000</v>
      </c>
      <c r="E82" s="14">
        <v>47280000</v>
      </c>
      <c r="F82" s="28">
        <f>E82-D82</f>
        <v>5520000</v>
      </c>
      <c r="G82" s="64"/>
    </row>
    <row r="83" spans="1:7" ht="18" customHeight="1" x14ac:dyDescent="0.3">
      <c r="A83" s="65" t="s">
        <v>93</v>
      </c>
      <c r="B83" s="13"/>
      <c r="C83" s="13"/>
      <c r="D83" s="16">
        <f>SUM(D84:D86)</f>
        <v>1690710000</v>
      </c>
      <c r="E83" s="16">
        <f>SUM(E84:E86)</f>
        <v>1828037000</v>
      </c>
      <c r="F83" s="29">
        <f>SUM(F84:F86)</f>
        <v>137327000</v>
      </c>
      <c r="G83" s="64"/>
    </row>
    <row r="84" spans="1:7" ht="18" customHeight="1" x14ac:dyDescent="0.3">
      <c r="A84" s="191"/>
      <c r="B84" s="13" t="s">
        <v>27</v>
      </c>
      <c r="C84" s="13" t="s">
        <v>27</v>
      </c>
      <c r="D84" s="14">
        <v>1502937000</v>
      </c>
      <c r="E84" s="14">
        <v>1631446000</v>
      </c>
      <c r="F84" s="28">
        <f t="shared" ref="F84:F90" si="1">E84-D84</f>
        <v>128509000</v>
      </c>
      <c r="G84" s="64"/>
    </row>
    <row r="85" spans="1:7" ht="18" customHeight="1" x14ac:dyDescent="0.3">
      <c r="A85" s="192"/>
      <c r="B85" s="13" t="s">
        <v>12</v>
      </c>
      <c r="C85" s="13" t="s">
        <v>12</v>
      </c>
      <c r="D85" s="14">
        <v>157524000</v>
      </c>
      <c r="E85" s="14">
        <v>177355000</v>
      </c>
      <c r="F85" s="28">
        <f t="shared" si="1"/>
        <v>19831000</v>
      </c>
      <c r="G85" s="64"/>
    </row>
    <row r="86" spans="1:7" ht="18" customHeight="1" x14ac:dyDescent="0.3">
      <c r="A86" s="193"/>
      <c r="B86" s="13" t="s">
        <v>21</v>
      </c>
      <c r="C86" s="13" t="s">
        <v>64</v>
      </c>
      <c r="D86" s="14">
        <v>30249000</v>
      </c>
      <c r="E86" s="14">
        <v>19236000</v>
      </c>
      <c r="F86" s="28">
        <f t="shared" si="1"/>
        <v>-11013000</v>
      </c>
      <c r="G86" s="64"/>
    </row>
    <row r="87" spans="1:7" ht="18" customHeight="1" x14ac:dyDescent="0.3">
      <c r="A87" s="65" t="s">
        <v>94</v>
      </c>
      <c r="B87" s="13"/>
      <c r="C87" s="13"/>
      <c r="D87" s="16">
        <v>3575000</v>
      </c>
      <c r="E87" s="16">
        <v>4450000</v>
      </c>
      <c r="F87" s="29">
        <f t="shared" si="1"/>
        <v>875000</v>
      </c>
      <c r="G87" s="64"/>
    </row>
    <row r="88" spans="1:7" ht="18" customHeight="1" x14ac:dyDescent="0.3">
      <c r="A88" s="69"/>
      <c r="B88" s="13" t="s">
        <v>27</v>
      </c>
      <c r="C88" s="13" t="s">
        <v>27</v>
      </c>
      <c r="D88" s="14">
        <v>3575000</v>
      </c>
      <c r="E88" s="14">
        <v>4450000</v>
      </c>
      <c r="F88" s="28">
        <f t="shared" si="1"/>
        <v>875000</v>
      </c>
      <c r="G88" s="64"/>
    </row>
    <row r="89" spans="1:7" ht="18" customHeight="1" x14ac:dyDescent="0.3">
      <c r="A89" s="65" t="s">
        <v>95</v>
      </c>
      <c r="B89" s="13"/>
      <c r="C89" s="13"/>
      <c r="D89" s="16">
        <v>50000000</v>
      </c>
      <c r="E89" s="16">
        <v>40000000</v>
      </c>
      <c r="F89" s="29">
        <f t="shared" si="1"/>
        <v>-10000000</v>
      </c>
      <c r="G89" s="64"/>
    </row>
    <row r="90" spans="1:7" ht="18" customHeight="1" x14ac:dyDescent="0.3">
      <c r="A90" s="70"/>
      <c r="B90" s="13" t="s">
        <v>27</v>
      </c>
      <c r="C90" s="13" t="s">
        <v>27</v>
      </c>
      <c r="D90" s="14">
        <v>50000000</v>
      </c>
      <c r="E90" s="14">
        <v>40000000</v>
      </c>
      <c r="F90" s="28">
        <f t="shared" si="1"/>
        <v>-10000000</v>
      </c>
      <c r="G90" s="64"/>
    </row>
    <row r="91" spans="1:7" ht="18" customHeight="1" x14ac:dyDescent="0.3">
      <c r="A91" s="62" t="s">
        <v>32</v>
      </c>
      <c r="B91" s="27"/>
      <c r="C91" s="27"/>
      <c r="D91" s="12">
        <v>7000000</v>
      </c>
      <c r="E91" s="12">
        <v>7000000</v>
      </c>
      <c r="F91" s="45">
        <v>0</v>
      </c>
      <c r="G91" s="63"/>
    </row>
    <row r="92" spans="1:7" ht="18" customHeight="1" x14ac:dyDescent="0.3">
      <c r="A92" s="69"/>
      <c r="B92" s="13" t="s">
        <v>12</v>
      </c>
      <c r="C92" s="13" t="s">
        <v>12</v>
      </c>
      <c r="D92" s="14">
        <v>6400000</v>
      </c>
      <c r="E92" s="14">
        <v>6400000</v>
      </c>
      <c r="F92" s="17">
        <v>0</v>
      </c>
      <c r="G92" s="64"/>
    </row>
    <row r="93" spans="1:7" ht="18" customHeight="1" thickBot="1" x14ac:dyDescent="0.35">
      <c r="A93" s="73"/>
      <c r="B93" s="46" t="s">
        <v>21</v>
      </c>
      <c r="C93" s="46" t="s">
        <v>21</v>
      </c>
      <c r="D93" s="47">
        <v>600000</v>
      </c>
      <c r="E93" s="47">
        <v>600000</v>
      </c>
      <c r="F93" s="74">
        <v>0</v>
      </c>
      <c r="G93" s="72"/>
    </row>
    <row r="95" spans="1:7" x14ac:dyDescent="0.3">
      <c r="A95" s="33"/>
    </row>
  </sheetData>
  <mergeCells count="19">
    <mergeCell ref="B25:B30"/>
    <mergeCell ref="B32:B35"/>
    <mergeCell ref="A41:A43"/>
    <mergeCell ref="A1:G1"/>
    <mergeCell ref="A2:G2"/>
    <mergeCell ref="A3:G3"/>
    <mergeCell ref="A4:G4"/>
    <mergeCell ref="A84:A86"/>
    <mergeCell ref="G5:G6"/>
    <mergeCell ref="A37:A39"/>
    <mergeCell ref="A45:A47"/>
    <mergeCell ref="A51:A52"/>
    <mergeCell ref="A54:A57"/>
    <mergeCell ref="A59:A60"/>
    <mergeCell ref="A5:C5"/>
    <mergeCell ref="F5:F6"/>
    <mergeCell ref="A15:A35"/>
    <mergeCell ref="B16:B20"/>
    <mergeCell ref="B22:B2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E21 D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27"/>
  <sheetViews>
    <sheetView topLeftCell="A4" zoomScaleNormal="100" workbookViewId="0">
      <selection activeCell="A13" sqref="A13"/>
    </sheetView>
  </sheetViews>
  <sheetFormatPr defaultRowHeight="16.5" x14ac:dyDescent="0.3"/>
  <cols>
    <col min="1" max="1" width="8.25" customWidth="1"/>
    <col min="2" max="2" width="9.125" customWidth="1"/>
    <col min="3" max="3" width="10.125" customWidth="1"/>
    <col min="4" max="4" width="7.375" customWidth="1"/>
    <col min="5" max="5" width="14.75" customWidth="1"/>
    <col min="6" max="6" width="12.75" customWidth="1"/>
    <col min="7" max="7" width="9.625" customWidth="1"/>
    <col min="8" max="8" width="14.875" customWidth="1"/>
  </cols>
  <sheetData>
    <row r="1" spans="1:8" x14ac:dyDescent="0.3">
      <c r="A1" s="165" t="s">
        <v>66</v>
      </c>
      <c r="B1" s="165"/>
      <c r="C1" s="165"/>
      <c r="D1" s="165"/>
      <c r="E1" s="165"/>
      <c r="F1" s="165"/>
      <c r="G1" s="165"/>
      <c r="H1" s="165"/>
    </row>
    <row r="2" spans="1:8" ht="21" customHeight="1" x14ac:dyDescent="0.3">
      <c r="A2" s="106"/>
      <c r="B2" s="106"/>
      <c r="C2" s="106"/>
      <c r="D2" s="106"/>
      <c r="E2" s="106"/>
      <c r="F2" s="106"/>
      <c r="G2" s="106"/>
      <c r="H2" s="106"/>
    </row>
    <row r="3" spans="1:8" ht="22.5" customHeight="1" x14ac:dyDescent="0.3">
      <c r="A3" s="164" t="s">
        <v>96</v>
      </c>
      <c r="B3" s="164"/>
      <c r="C3" s="164"/>
      <c r="D3" s="164"/>
      <c r="E3" s="164"/>
      <c r="F3" s="164"/>
      <c r="G3" s="164"/>
      <c r="H3" s="164"/>
    </row>
    <row r="4" spans="1:8" ht="19.5" customHeight="1" thickBot="1" x14ac:dyDescent="0.35">
      <c r="A4" s="211"/>
      <c r="B4" s="211"/>
      <c r="C4" s="211"/>
      <c r="D4" s="211"/>
      <c r="E4" s="211"/>
      <c r="F4" s="211"/>
      <c r="G4" s="211"/>
      <c r="H4" s="211"/>
    </row>
    <row r="5" spans="1:8" ht="18" customHeight="1" x14ac:dyDescent="0.3">
      <c r="A5" s="212" t="s">
        <v>0</v>
      </c>
      <c r="B5" s="213"/>
      <c r="C5" s="214"/>
      <c r="D5" s="215" t="s">
        <v>33</v>
      </c>
      <c r="E5" s="137" t="s">
        <v>34</v>
      </c>
      <c r="F5" s="215" t="s">
        <v>36</v>
      </c>
      <c r="G5" s="215" t="s">
        <v>37</v>
      </c>
      <c r="H5" s="217" t="s">
        <v>11</v>
      </c>
    </row>
    <row r="6" spans="1:8" ht="18" customHeight="1" thickBot="1" x14ac:dyDescent="0.35">
      <c r="A6" s="138" t="s">
        <v>6</v>
      </c>
      <c r="B6" s="37" t="s">
        <v>7</v>
      </c>
      <c r="C6" s="37" t="s">
        <v>8</v>
      </c>
      <c r="D6" s="216"/>
      <c r="E6" s="110" t="s">
        <v>35</v>
      </c>
      <c r="F6" s="216"/>
      <c r="G6" s="216"/>
      <c r="H6" s="218"/>
    </row>
    <row r="7" spans="1:8" ht="21.95" customHeight="1" x14ac:dyDescent="0.3">
      <c r="A7" s="139" t="s">
        <v>35</v>
      </c>
      <c r="B7" s="109" t="s">
        <v>35</v>
      </c>
      <c r="C7" s="109" t="s">
        <v>39</v>
      </c>
      <c r="D7" s="38" t="s">
        <v>41</v>
      </c>
      <c r="E7" s="39">
        <f>'2022년 세입세출명세서'!E8</f>
        <v>3151205000</v>
      </c>
      <c r="F7" s="40">
        <v>0</v>
      </c>
      <c r="G7" s="39">
        <v>0</v>
      </c>
      <c r="H7" s="140">
        <f>E7+F7+G7</f>
        <v>3151205000</v>
      </c>
    </row>
    <row r="8" spans="1:8" ht="21.95" customHeight="1" x14ac:dyDescent="0.3">
      <c r="A8" s="141" t="s">
        <v>38</v>
      </c>
      <c r="B8" s="107" t="s">
        <v>38</v>
      </c>
      <c r="C8" s="107" t="s">
        <v>40</v>
      </c>
      <c r="D8" s="6" t="s">
        <v>42</v>
      </c>
      <c r="E8" s="7">
        <v>3122214682</v>
      </c>
      <c r="F8" s="8">
        <v>0</v>
      </c>
      <c r="G8" s="7">
        <v>0</v>
      </c>
      <c r="H8" s="142">
        <f>E8+F8+G8</f>
        <v>3122214682</v>
      </c>
    </row>
    <row r="9" spans="1:8" ht="21.95" customHeight="1" x14ac:dyDescent="0.3">
      <c r="A9" s="143"/>
      <c r="B9" s="9"/>
      <c r="C9" s="108" t="s">
        <v>35</v>
      </c>
      <c r="D9" s="6" t="s">
        <v>43</v>
      </c>
      <c r="E9" s="28">
        <f>E8-E7</f>
        <v>-28990318</v>
      </c>
      <c r="F9" s="8">
        <v>0</v>
      </c>
      <c r="G9" s="28">
        <f>G8-G7</f>
        <v>0</v>
      </c>
      <c r="H9" s="144">
        <f>E9+F9+G9</f>
        <v>-28990318</v>
      </c>
    </row>
    <row r="10" spans="1:8" ht="21.95" customHeight="1" x14ac:dyDescent="0.3">
      <c r="A10" s="143"/>
      <c r="B10" s="173" t="s">
        <v>44</v>
      </c>
      <c r="C10" s="174"/>
      <c r="D10" s="6" t="s">
        <v>41</v>
      </c>
      <c r="E10" s="11">
        <f t="shared" ref="E10:H12" si="0">E7</f>
        <v>3151205000</v>
      </c>
      <c r="F10" s="11">
        <f t="shared" si="0"/>
        <v>0</v>
      </c>
      <c r="G10" s="11">
        <f t="shared" si="0"/>
        <v>0</v>
      </c>
      <c r="H10" s="145">
        <f t="shared" si="0"/>
        <v>3151205000</v>
      </c>
    </row>
    <row r="11" spans="1:8" ht="21.95" customHeight="1" x14ac:dyDescent="0.3">
      <c r="A11" s="143"/>
      <c r="B11" s="175"/>
      <c r="C11" s="176"/>
      <c r="D11" s="6" t="s">
        <v>42</v>
      </c>
      <c r="E11" s="11">
        <f t="shared" si="0"/>
        <v>3122214682</v>
      </c>
      <c r="F11" s="11">
        <f t="shared" si="0"/>
        <v>0</v>
      </c>
      <c r="G11" s="11">
        <f t="shared" si="0"/>
        <v>0</v>
      </c>
      <c r="H11" s="145">
        <f t="shared" si="0"/>
        <v>3122214682</v>
      </c>
    </row>
    <row r="12" spans="1:8" ht="21.95" customHeight="1" thickBot="1" x14ac:dyDescent="0.35">
      <c r="A12" s="146"/>
      <c r="B12" s="219"/>
      <c r="C12" s="220"/>
      <c r="D12" s="41" t="s">
        <v>43</v>
      </c>
      <c r="E12" s="42">
        <f t="shared" si="0"/>
        <v>-28990318</v>
      </c>
      <c r="F12" s="42">
        <f t="shared" si="0"/>
        <v>0</v>
      </c>
      <c r="G12" s="42">
        <f t="shared" si="0"/>
        <v>0</v>
      </c>
      <c r="H12" s="147">
        <f t="shared" si="0"/>
        <v>-28990318</v>
      </c>
    </row>
    <row r="13" spans="1:8" ht="21.95" customHeight="1" x14ac:dyDescent="0.3">
      <c r="A13" s="139" t="s">
        <v>45</v>
      </c>
      <c r="B13" s="109" t="s">
        <v>45</v>
      </c>
      <c r="C13" s="109" t="s">
        <v>46</v>
      </c>
      <c r="D13" s="38" t="s">
        <v>41</v>
      </c>
      <c r="E13" s="40">
        <v>0</v>
      </c>
      <c r="F13" s="39">
        <v>7000000</v>
      </c>
      <c r="G13" s="40">
        <v>0</v>
      </c>
      <c r="H13" s="140">
        <f>E13+F13+G13</f>
        <v>7000000</v>
      </c>
    </row>
    <row r="14" spans="1:8" ht="21.95" customHeight="1" x14ac:dyDescent="0.3">
      <c r="A14" s="141" t="s">
        <v>38</v>
      </c>
      <c r="B14" s="107" t="s">
        <v>38</v>
      </c>
      <c r="C14" s="107" t="s">
        <v>45</v>
      </c>
      <c r="D14" s="6" t="s">
        <v>42</v>
      </c>
      <c r="E14" s="8">
        <v>0</v>
      </c>
      <c r="F14" s="7">
        <v>7000000</v>
      </c>
      <c r="G14" s="8">
        <v>0</v>
      </c>
      <c r="H14" s="142">
        <f>E14+F14+G14</f>
        <v>7000000</v>
      </c>
    </row>
    <row r="15" spans="1:8" ht="21.95" customHeight="1" x14ac:dyDescent="0.3">
      <c r="A15" s="143"/>
      <c r="B15" s="9"/>
      <c r="C15" s="9"/>
      <c r="D15" s="6" t="s">
        <v>43</v>
      </c>
      <c r="E15" s="8">
        <v>0</v>
      </c>
      <c r="F15" s="8">
        <v>0</v>
      </c>
      <c r="G15" s="8">
        <v>0</v>
      </c>
      <c r="H15" s="144">
        <f>E15+F15+G15</f>
        <v>0</v>
      </c>
    </row>
    <row r="16" spans="1:8" ht="21.95" customHeight="1" x14ac:dyDescent="0.3">
      <c r="A16" s="143"/>
      <c r="B16" s="173" t="s">
        <v>44</v>
      </c>
      <c r="C16" s="174"/>
      <c r="D16" s="6" t="s">
        <v>41</v>
      </c>
      <c r="E16" s="10">
        <v>0</v>
      </c>
      <c r="F16" s="11">
        <v>7000000</v>
      </c>
      <c r="G16" s="11">
        <f t="shared" ref="G16:H18" si="1">G13</f>
        <v>0</v>
      </c>
      <c r="H16" s="145">
        <f t="shared" si="1"/>
        <v>7000000</v>
      </c>
    </row>
    <row r="17" spans="1:8" ht="21.95" customHeight="1" x14ac:dyDescent="0.3">
      <c r="A17" s="143"/>
      <c r="B17" s="175"/>
      <c r="C17" s="176"/>
      <c r="D17" s="6" t="s">
        <v>42</v>
      </c>
      <c r="E17" s="10">
        <v>0</v>
      </c>
      <c r="F17" s="11">
        <v>7000000</v>
      </c>
      <c r="G17" s="11">
        <f t="shared" si="1"/>
        <v>0</v>
      </c>
      <c r="H17" s="145">
        <f t="shared" si="1"/>
        <v>7000000</v>
      </c>
    </row>
    <row r="18" spans="1:8" ht="21.95" customHeight="1" thickBot="1" x14ac:dyDescent="0.35">
      <c r="A18" s="146"/>
      <c r="B18" s="219"/>
      <c r="C18" s="220"/>
      <c r="D18" s="41" t="s">
        <v>43</v>
      </c>
      <c r="E18" s="43">
        <v>0</v>
      </c>
      <c r="F18" s="43">
        <v>0</v>
      </c>
      <c r="G18" s="42">
        <f t="shared" si="1"/>
        <v>0</v>
      </c>
      <c r="H18" s="147">
        <f t="shared" si="1"/>
        <v>0</v>
      </c>
    </row>
    <row r="19" spans="1:8" ht="21.95" customHeight="1" x14ac:dyDescent="0.3">
      <c r="A19" s="221" t="s">
        <v>47</v>
      </c>
      <c r="B19" s="224" t="s">
        <v>47</v>
      </c>
      <c r="C19" s="109" t="s">
        <v>97</v>
      </c>
      <c r="D19" s="38" t="s">
        <v>41</v>
      </c>
      <c r="E19" s="39">
        <v>38644</v>
      </c>
      <c r="F19" s="40">
        <v>273</v>
      </c>
      <c r="G19" s="40">
        <v>0</v>
      </c>
      <c r="H19" s="140">
        <f>E19+F19+G19</f>
        <v>38917</v>
      </c>
    </row>
    <row r="20" spans="1:8" ht="21.95" customHeight="1" x14ac:dyDescent="0.3">
      <c r="A20" s="222"/>
      <c r="B20" s="177"/>
      <c r="C20" s="107" t="s">
        <v>38</v>
      </c>
      <c r="D20" s="6" t="s">
        <v>42</v>
      </c>
      <c r="E20" s="8">
        <v>0</v>
      </c>
      <c r="F20" s="8">
        <v>273</v>
      </c>
      <c r="G20" s="8">
        <v>0</v>
      </c>
      <c r="H20" s="142">
        <f>E20+F20+G20</f>
        <v>273</v>
      </c>
    </row>
    <row r="21" spans="1:8" ht="21.95" customHeight="1" x14ac:dyDescent="0.3">
      <c r="A21" s="222"/>
      <c r="B21" s="177"/>
      <c r="C21" s="9"/>
      <c r="D21" s="6" t="s">
        <v>43</v>
      </c>
      <c r="E21" s="28">
        <f>E20-E19</f>
        <v>-38644</v>
      </c>
      <c r="F21" s="8">
        <v>0</v>
      </c>
      <c r="G21" s="8">
        <v>0</v>
      </c>
      <c r="H21" s="144">
        <f>E21+F21+G21</f>
        <v>-38644</v>
      </c>
    </row>
    <row r="22" spans="1:8" ht="21.95" customHeight="1" x14ac:dyDescent="0.3">
      <c r="A22" s="222"/>
      <c r="B22" s="173" t="s">
        <v>44</v>
      </c>
      <c r="C22" s="174"/>
      <c r="D22" s="6" t="s">
        <v>41</v>
      </c>
      <c r="E22" s="11">
        <f t="shared" ref="E22:H24" si="2">E19</f>
        <v>38644</v>
      </c>
      <c r="F22" s="11">
        <f t="shared" si="2"/>
        <v>273</v>
      </c>
      <c r="G22" s="11">
        <f t="shared" si="2"/>
        <v>0</v>
      </c>
      <c r="H22" s="145">
        <f t="shared" si="2"/>
        <v>38917</v>
      </c>
    </row>
    <row r="23" spans="1:8" ht="21.95" customHeight="1" x14ac:dyDescent="0.3">
      <c r="A23" s="222"/>
      <c r="B23" s="175"/>
      <c r="C23" s="176"/>
      <c r="D23" s="6" t="s">
        <v>42</v>
      </c>
      <c r="E23" s="11">
        <f t="shared" si="2"/>
        <v>0</v>
      </c>
      <c r="F23" s="11">
        <f t="shared" si="2"/>
        <v>273</v>
      </c>
      <c r="G23" s="11">
        <f t="shared" si="2"/>
        <v>0</v>
      </c>
      <c r="H23" s="145">
        <f t="shared" si="2"/>
        <v>273</v>
      </c>
    </row>
    <row r="24" spans="1:8" ht="21.95" customHeight="1" thickBot="1" x14ac:dyDescent="0.35">
      <c r="A24" s="223"/>
      <c r="B24" s="219"/>
      <c r="C24" s="220"/>
      <c r="D24" s="41" t="s">
        <v>43</v>
      </c>
      <c r="E24" s="42">
        <f t="shared" si="2"/>
        <v>-38644</v>
      </c>
      <c r="F24" s="42">
        <f t="shared" si="2"/>
        <v>0</v>
      </c>
      <c r="G24" s="42">
        <f t="shared" si="2"/>
        <v>0</v>
      </c>
      <c r="H24" s="147">
        <f t="shared" si="2"/>
        <v>-38644</v>
      </c>
    </row>
    <row r="25" spans="1:8" ht="21.95" customHeight="1" x14ac:dyDescent="0.3">
      <c r="A25" s="207" t="s">
        <v>48</v>
      </c>
      <c r="B25" s="171"/>
      <c r="C25" s="172"/>
      <c r="D25" s="44" t="s">
        <v>41</v>
      </c>
      <c r="E25" s="20">
        <f t="shared" ref="E25:H27" si="3">E7+E13+E19</f>
        <v>3151243644</v>
      </c>
      <c r="F25" s="20">
        <f t="shared" si="3"/>
        <v>7000273</v>
      </c>
      <c r="G25" s="20">
        <f t="shared" si="3"/>
        <v>0</v>
      </c>
      <c r="H25" s="148">
        <f t="shared" si="3"/>
        <v>3158243917</v>
      </c>
    </row>
    <row r="26" spans="1:8" ht="21.95" customHeight="1" x14ac:dyDescent="0.3">
      <c r="A26" s="207"/>
      <c r="B26" s="171"/>
      <c r="C26" s="172"/>
      <c r="D26" s="19" t="s">
        <v>42</v>
      </c>
      <c r="E26" s="20">
        <f t="shared" si="3"/>
        <v>3122214682</v>
      </c>
      <c r="F26" s="20">
        <f t="shared" si="3"/>
        <v>7000273</v>
      </c>
      <c r="G26" s="20">
        <f t="shared" si="3"/>
        <v>0</v>
      </c>
      <c r="H26" s="148">
        <f t="shared" si="3"/>
        <v>3129214955</v>
      </c>
    </row>
    <row r="27" spans="1:8" ht="21.95" customHeight="1" thickBot="1" x14ac:dyDescent="0.35">
      <c r="A27" s="208"/>
      <c r="B27" s="209"/>
      <c r="C27" s="210"/>
      <c r="D27" s="149" t="s">
        <v>43</v>
      </c>
      <c r="E27" s="150">
        <f t="shared" si="3"/>
        <v>-29028962</v>
      </c>
      <c r="F27" s="150">
        <f t="shared" si="3"/>
        <v>0</v>
      </c>
      <c r="G27" s="150">
        <f t="shared" si="3"/>
        <v>0</v>
      </c>
      <c r="H27" s="151">
        <f t="shared" si="3"/>
        <v>-29028962</v>
      </c>
    </row>
  </sheetData>
  <mergeCells count="14">
    <mergeCell ref="A25:C27"/>
    <mergeCell ref="A1:H1"/>
    <mergeCell ref="A3:H3"/>
    <mergeCell ref="A4:H4"/>
    <mergeCell ref="A5:C5"/>
    <mergeCell ref="D5:D6"/>
    <mergeCell ref="F5:F6"/>
    <mergeCell ref="G5:G6"/>
    <mergeCell ref="H5:H6"/>
    <mergeCell ref="B10:C12"/>
    <mergeCell ref="B16:C18"/>
    <mergeCell ref="A19:A24"/>
    <mergeCell ref="B19:B21"/>
    <mergeCell ref="B22:C24"/>
  </mergeCells>
  <phoneticPr fontId="1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32"/>
  <sheetViews>
    <sheetView zoomScaleNormal="100" workbookViewId="0">
      <selection activeCell="J19" sqref="J19"/>
    </sheetView>
  </sheetViews>
  <sheetFormatPr defaultRowHeight="16.5" x14ac:dyDescent="0.3"/>
  <cols>
    <col min="2" max="2" width="16.75" customWidth="1"/>
    <col min="3" max="3" width="8.375" customWidth="1"/>
    <col min="4" max="4" width="7.25" customWidth="1"/>
    <col min="6" max="6" width="15" bestFit="1" customWidth="1"/>
    <col min="7" max="7" width="11.875" customWidth="1"/>
    <col min="8" max="8" width="9.375" customWidth="1"/>
    <col min="9" max="9" width="15" bestFit="1" customWidth="1"/>
  </cols>
  <sheetData>
    <row r="1" spans="1:9" x14ac:dyDescent="0.3">
      <c r="A1" s="165" t="s">
        <v>67</v>
      </c>
      <c r="B1" s="165"/>
      <c r="C1" s="165"/>
      <c r="D1" s="165"/>
      <c r="E1" s="165"/>
      <c r="F1" s="165"/>
      <c r="G1" s="165"/>
      <c r="H1" s="165"/>
      <c r="I1" s="165"/>
    </row>
    <row r="2" spans="1:9" ht="31.5" customHeight="1" x14ac:dyDescent="0.3">
      <c r="A2" s="164" t="s">
        <v>98</v>
      </c>
      <c r="B2" s="164"/>
      <c r="C2" s="164"/>
      <c r="D2" s="164"/>
      <c r="E2" s="164"/>
      <c r="F2" s="164"/>
      <c r="G2" s="164"/>
      <c r="H2" s="164"/>
      <c r="I2" s="164"/>
    </row>
    <row r="3" spans="1:9" ht="9.75" customHeight="1" thickBot="1" x14ac:dyDescent="0.35">
      <c r="A3" s="211"/>
      <c r="B3" s="211"/>
      <c r="C3" s="211"/>
      <c r="D3" s="211"/>
      <c r="E3" s="211"/>
      <c r="F3" s="211"/>
      <c r="G3" s="211"/>
      <c r="H3" s="211"/>
      <c r="I3" s="211"/>
    </row>
    <row r="4" spans="1:9" ht="18" customHeight="1" x14ac:dyDescent="0.3">
      <c r="A4" s="253" t="s">
        <v>0</v>
      </c>
      <c r="B4" s="254"/>
      <c r="C4" s="254"/>
      <c r="D4" s="255"/>
      <c r="E4" s="256" t="s">
        <v>33</v>
      </c>
      <c r="F4" s="256" t="s">
        <v>49</v>
      </c>
      <c r="G4" s="256" t="s">
        <v>50</v>
      </c>
      <c r="H4" s="256" t="s">
        <v>37</v>
      </c>
      <c r="I4" s="257" t="s">
        <v>11</v>
      </c>
    </row>
    <row r="5" spans="1:9" ht="18" customHeight="1" x14ac:dyDescent="0.3">
      <c r="A5" s="92" t="s">
        <v>6</v>
      </c>
      <c r="B5" s="21" t="s">
        <v>7</v>
      </c>
      <c r="C5" s="187" t="s">
        <v>8</v>
      </c>
      <c r="D5" s="188"/>
      <c r="E5" s="186"/>
      <c r="F5" s="186"/>
      <c r="G5" s="186"/>
      <c r="H5" s="186"/>
      <c r="I5" s="258"/>
    </row>
    <row r="6" spans="1:9" ht="18" customHeight="1" x14ac:dyDescent="0.3">
      <c r="A6" s="248" t="s">
        <v>116</v>
      </c>
      <c r="B6" s="162" t="s">
        <v>12</v>
      </c>
      <c r="C6" s="152" t="s">
        <v>13</v>
      </c>
      <c r="D6" s="154"/>
      <c r="E6" s="1" t="s">
        <v>41</v>
      </c>
      <c r="F6" s="14">
        <v>352681000</v>
      </c>
      <c r="G6" s="2">
        <v>0</v>
      </c>
      <c r="H6" s="2">
        <v>0</v>
      </c>
      <c r="I6" s="93">
        <f t="shared" ref="I6:I37" si="0">F6+G6+H6</f>
        <v>352681000</v>
      </c>
    </row>
    <row r="7" spans="1:9" ht="18" customHeight="1" x14ac:dyDescent="0.3">
      <c r="A7" s="240"/>
      <c r="B7" s="161"/>
      <c r="C7" s="155"/>
      <c r="D7" s="157"/>
      <c r="E7" s="1" t="s">
        <v>42</v>
      </c>
      <c r="F7" s="3">
        <v>352680170</v>
      </c>
      <c r="G7" s="2">
        <v>0</v>
      </c>
      <c r="H7" s="2">
        <v>0</v>
      </c>
      <c r="I7" s="93">
        <f t="shared" si="0"/>
        <v>352680170</v>
      </c>
    </row>
    <row r="8" spans="1:9" ht="18" customHeight="1" x14ac:dyDescent="0.3">
      <c r="A8" s="240"/>
      <c r="B8" s="161"/>
      <c r="C8" s="158"/>
      <c r="D8" s="160"/>
      <c r="E8" s="1" t="s">
        <v>43</v>
      </c>
      <c r="F8" s="78">
        <f>F7-F6</f>
        <v>-830</v>
      </c>
      <c r="G8" s="2">
        <v>0</v>
      </c>
      <c r="H8" s="2">
        <v>0</v>
      </c>
      <c r="I8" s="94">
        <f t="shared" si="0"/>
        <v>-830</v>
      </c>
    </row>
    <row r="9" spans="1:9" ht="18" customHeight="1" x14ac:dyDescent="0.3">
      <c r="A9" s="240"/>
      <c r="B9" s="161"/>
      <c r="C9" s="152" t="s">
        <v>51</v>
      </c>
      <c r="D9" s="154"/>
      <c r="E9" s="1" t="s">
        <v>41</v>
      </c>
      <c r="F9" s="14">
        <v>38361000</v>
      </c>
      <c r="G9" s="2">
        <v>0</v>
      </c>
      <c r="H9" s="2">
        <v>0</v>
      </c>
      <c r="I9" s="93">
        <f t="shared" si="0"/>
        <v>38361000</v>
      </c>
    </row>
    <row r="10" spans="1:9" ht="18" customHeight="1" x14ac:dyDescent="0.3">
      <c r="A10" s="240"/>
      <c r="B10" s="161"/>
      <c r="C10" s="155"/>
      <c r="D10" s="157"/>
      <c r="E10" s="1" t="s">
        <v>42</v>
      </c>
      <c r="F10" s="3">
        <v>34625190</v>
      </c>
      <c r="G10" s="2">
        <v>0</v>
      </c>
      <c r="H10" s="2">
        <v>0</v>
      </c>
      <c r="I10" s="93">
        <f t="shared" si="0"/>
        <v>34625190</v>
      </c>
    </row>
    <row r="11" spans="1:9" ht="18" customHeight="1" x14ac:dyDescent="0.3">
      <c r="A11" s="240"/>
      <c r="B11" s="161"/>
      <c r="C11" s="158"/>
      <c r="D11" s="160"/>
      <c r="E11" s="1" t="s">
        <v>43</v>
      </c>
      <c r="F11" s="78">
        <f>F10-F9</f>
        <v>-3735810</v>
      </c>
      <c r="G11" s="2">
        <v>0</v>
      </c>
      <c r="H11" s="2">
        <v>0</v>
      </c>
      <c r="I11" s="94">
        <f t="shared" si="0"/>
        <v>-3735810</v>
      </c>
    </row>
    <row r="12" spans="1:9" ht="18" customHeight="1" x14ac:dyDescent="0.3">
      <c r="A12" s="240"/>
      <c r="B12" s="161"/>
      <c r="C12" s="152" t="s">
        <v>52</v>
      </c>
      <c r="D12" s="154"/>
      <c r="E12" s="1" t="s">
        <v>41</v>
      </c>
      <c r="F12" s="14">
        <v>32107000</v>
      </c>
      <c r="G12" s="2">
        <v>0</v>
      </c>
      <c r="H12" s="2">
        <v>0</v>
      </c>
      <c r="I12" s="93">
        <f t="shared" si="0"/>
        <v>32107000</v>
      </c>
    </row>
    <row r="13" spans="1:9" ht="18" customHeight="1" x14ac:dyDescent="0.3">
      <c r="A13" s="240"/>
      <c r="B13" s="161"/>
      <c r="C13" s="155"/>
      <c r="D13" s="157"/>
      <c r="E13" s="1" t="s">
        <v>42</v>
      </c>
      <c r="F13" s="3">
        <v>32106440</v>
      </c>
      <c r="G13" s="2">
        <v>0</v>
      </c>
      <c r="H13" s="2">
        <v>0</v>
      </c>
      <c r="I13" s="93">
        <f t="shared" si="0"/>
        <v>32106440</v>
      </c>
    </row>
    <row r="14" spans="1:9" ht="18" customHeight="1" x14ac:dyDescent="0.3">
      <c r="A14" s="240"/>
      <c r="B14" s="161"/>
      <c r="C14" s="158"/>
      <c r="D14" s="160"/>
      <c r="E14" s="1" t="s">
        <v>43</v>
      </c>
      <c r="F14" s="78">
        <f>F13-F12</f>
        <v>-560</v>
      </c>
      <c r="G14" s="2">
        <v>0</v>
      </c>
      <c r="H14" s="2">
        <v>0</v>
      </c>
      <c r="I14" s="94">
        <f t="shared" si="0"/>
        <v>-560</v>
      </c>
    </row>
    <row r="15" spans="1:9" ht="18" customHeight="1" x14ac:dyDescent="0.3">
      <c r="A15" s="240"/>
      <c r="B15" s="161"/>
      <c r="C15" s="152" t="s">
        <v>16</v>
      </c>
      <c r="D15" s="154"/>
      <c r="E15" s="1" t="s">
        <v>41</v>
      </c>
      <c r="F15" s="14">
        <v>49806000</v>
      </c>
      <c r="G15" s="3">
        <v>6000000</v>
      </c>
      <c r="H15" s="2">
        <v>0</v>
      </c>
      <c r="I15" s="93">
        <f t="shared" si="0"/>
        <v>55806000</v>
      </c>
    </row>
    <row r="16" spans="1:9" ht="18" customHeight="1" x14ac:dyDescent="0.3">
      <c r="A16" s="240"/>
      <c r="B16" s="161"/>
      <c r="C16" s="155"/>
      <c r="D16" s="157"/>
      <c r="E16" s="1" t="s">
        <v>42</v>
      </c>
      <c r="F16" s="3">
        <v>43967650</v>
      </c>
      <c r="G16" s="3">
        <v>6000000</v>
      </c>
      <c r="H16" s="2">
        <v>0</v>
      </c>
      <c r="I16" s="93">
        <f t="shared" si="0"/>
        <v>49967650</v>
      </c>
    </row>
    <row r="17" spans="1:9" ht="18" customHeight="1" x14ac:dyDescent="0.3">
      <c r="A17" s="240"/>
      <c r="B17" s="161"/>
      <c r="C17" s="158"/>
      <c r="D17" s="160"/>
      <c r="E17" s="1" t="s">
        <v>43</v>
      </c>
      <c r="F17" s="78">
        <f>F16-F15</f>
        <v>-5838350</v>
      </c>
      <c r="G17" s="2">
        <v>0</v>
      </c>
      <c r="H17" s="2">
        <v>0</v>
      </c>
      <c r="I17" s="94">
        <f t="shared" si="0"/>
        <v>-5838350</v>
      </c>
    </row>
    <row r="18" spans="1:9" ht="18" customHeight="1" x14ac:dyDescent="0.3">
      <c r="A18" s="240"/>
      <c r="B18" s="161"/>
      <c r="C18" s="152" t="s">
        <v>101</v>
      </c>
      <c r="D18" s="154"/>
      <c r="E18" s="1" t="s">
        <v>41</v>
      </c>
      <c r="F18" s="14">
        <v>36505000</v>
      </c>
      <c r="G18" s="3">
        <v>400000</v>
      </c>
      <c r="H18" s="2">
        <v>0</v>
      </c>
      <c r="I18" s="93">
        <f t="shared" si="0"/>
        <v>36905000</v>
      </c>
    </row>
    <row r="19" spans="1:9" ht="18" customHeight="1" x14ac:dyDescent="0.3">
      <c r="A19" s="240"/>
      <c r="B19" s="161"/>
      <c r="C19" s="155"/>
      <c r="D19" s="157"/>
      <c r="E19" s="1" t="s">
        <v>42</v>
      </c>
      <c r="F19" s="3">
        <v>36504260</v>
      </c>
      <c r="G19" s="3">
        <v>400000</v>
      </c>
      <c r="H19" s="2">
        <v>0</v>
      </c>
      <c r="I19" s="93">
        <f t="shared" si="0"/>
        <v>36904260</v>
      </c>
    </row>
    <row r="20" spans="1:9" ht="18" customHeight="1" x14ac:dyDescent="0.3">
      <c r="A20" s="240"/>
      <c r="B20" s="163"/>
      <c r="C20" s="158"/>
      <c r="D20" s="160"/>
      <c r="E20" s="1" t="s">
        <v>43</v>
      </c>
      <c r="F20" s="78">
        <f>F19-F18</f>
        <v>-740</v>
      </c>
      <c r="G20" s="2">
        <v>0</v>
      </c>
      <c r="H20" s="2">
        <v>0</v>
      </c>
      <c r="I20" s="94">
        <f t="shared" si="0"/>
        <v>-740</v>
      </c>
    </row>
    <row r="21" spans="1:9" ht="18" customHeight="1" x14ac:dyDescent="0.3">
      <c r="A21" s="240"/>
      <c r="B21" s="178" t="s">
        <v>44</v>
      </c>
      <c r="C21" s="179"/>
      <c r="D21" s="180"/>
      <c r="E21" s="22" t="s">
        <v>41</v>
      </c>
      <c r="F21" s="4">
        <f>F6+F9+F12+F15+F18</f>
        <v>509460000</v>
      </c>
      <c r="G21" s="4">
        <v>6400000</v>
      </c>
      <c r="H21" s="5">
        <v>0</v>
      </c>
      <c r="I21" s="95">
        <f t="shared" si="0"/>
        <v>515860000</v>
      </c>
    </row>
    <row r="22" spans="1:9" ht="18" customHeight="1" x14ac:dyDescent="0.3">
      <c r="A22" s="240"/>
      <c r="B22" s="181"/>
      <c r="C22" s="171"/>
      <c r="D22" s="182"/>
      <c r="E22" s="22" t="s">
        <v>42</v>
      </c>
      <c r="F22" s="4">
        <f>F7+F10+F13+F16+F19</f>
        <v>499883710</v>
      </c>
      <c r="G22" s="4">
        <v>6400000</v>
      </c>
      <c r="H22" s="5">
        <v>0</v>
      </c>
      <c r="I22" s="95">
        <f t="shared" si="0"/>
        <v>506283710</v>
      </c>
    </row>
    <row r="23" spans="1:9" ht="18" customHeight="1" x14ac:dyDescent="0.3">
      <c r="A23" s="240"/>
      <c r="B23" s="183"/>
      <c r="C23" s="184"/>
      <c r="D23" s="185"/>
      <c r="E23" s="22" t="s">
        <v>43</v>
      </c>
      <c r="F23" s="79">
        <f>F22-F21</f>
        <v>-9576290</v>
      </c>
      <c r="G23" s="5">
        <v>0</v>
      </c>
      <c r="H23" s="5">
        <v>0</v>
      </c>
      <c r="I23" s="96">
        <f t="shared" si="0"/>
        <v>-9576290</v>
      </c>
    </row>
    <row r="24" spans="1:9" ht="18" customHeight="1" x14ac:dyDescent="0.3">
      <c r="A24" s="240"/>
      <c r="B24" s="162" t="s">
        <v>99</v>
      </c>
      <c r="C24" s="152" t="s">
        <v>102</v>
      </c>
      <c r="D24" s="154"/>
      <c r="E24" s="1" t="s">
        <v>41</v>
      </c>
      <c r="F24" s="3">
        <v>1000000</v>
      </c>
      <c r="G24" s="2">
        <v>0</v>
      </c>
      <c r="H24" s="2">
        <v>0</v>
      </c>
      <c r="I24" s="93">
        <f t="shared" si="0"/>
        <v>1000000</v>
      </c>
    </row>
    <row r="25" spans="1:9" ht="18" customHeight="1" x14ac:dyDescent="0.3">
      <c r="A25" s="240"/>
      <c r="B25" s="161"/>
      <c r="C25" s="155"/>
      <c r="D25" s="157"/>
      <c r="E25" s="1" t="s">
        <v>42</v>
      </c>
      <c r="F25" s="3">
        <v>1000000</v>
      </c>
      <c r="G25" s="2">
        <v>0</v>
      </c>
      <c r="H25" s="2">
        <v>0</v>
      </c>
      <c r="I25" s="93">
        <f t="shared" si="0"/>
        <v>1000000</v>
      </c>
    </row>
    <row r="26" spans="1:9" ht="18" customHeight="1" x14ac:dyDescent="0.3">
      <c r="A26" s="240"/>
      <c r="B26" s="161"/>
      <c r="C26" s="158"/>
      <c r="D26" s="160"/>
      <c r="E26" s="1" t="s">
        <v>43</v>
      </c>
      <c r="F26" s="78">
        <f>F25-F24</f>
        <v>0</v>
      </c>
      <c r="G26" s="2">
        <v>0</v>
      </c>
      <c r="H26" s="2">
        <v>0</v>
      </c>
      <c r="I26" s="94">
        <f t="shared" si="0"/>
        <v>0</v>
      </c>
    </row>
    <row r="27" spans="1:9" ht="18" customHeight="1" x14ac:dyDescent="0.3">
      <c r="A27" s="240"/>
      <c r="B27" s="161"/>
      <c r="C27" s="152" t="s">
        <v>20</v>
      </c>
      <c r="D27" s="154"/>
      <c r="E27" s="1" t="s">
        <v>41</v>
      </c>
      <c r="F27" s="3">
        <v>4400000</v>
      </c>
      <c r="G27" s="2">
        <v>0</v>
      </c>
      <c r="H27" s="2">
        <v>0</v>
      </c>
      <c r="I27" s="93">
        <f t="shared" si="0"/>
        <v>4400000</v>
      </c>
    </row>
    <row r="28" spans="1:9" ht="18" customHeight="1" x14ac:dyDescent="0.3">
      <c r="A28" s="240"/>
      <c r="B28" s="161"/>
      <c r="C28" s="155"/>
      <c r="D28" s="157"/>
      <c r="E28" s="1" t="s">
        <v>42</v>
      </c>
      <c r="F28" s="3">
        <v>3283190</v>
      </c>
      <c r="G28" s="2">
        <v>0</v>
      </c>
      <c r="H28" s="2">
        <v>0</v>
      </c>
      <c r="I28" s="93">
        <f t="shared" si="0"/>
        <v>3283190</v>
      </c>
    </row>
    <row r="29" spans="1:9" ht="18" customHeight="1" x14ac:dyDescent="0.3">
      <c r="A29" s="240"/>
      <c r="B29" s="163"/>
      <c r="C29" s="158"/>
      <c r="D29" s="160"/>
      <c r="E29" s="1" t="s">
        <v>43</v>
      </c>
      <c r="F29" s="78">
        <f>F28-F27</f>
        <v>-1116810</v>
      </c>
      <c r="G29" s="2">
        <v>0</v>
      </c>
      <c r="H29" s="2">
        <v>0</v>
      </c>
      <c r="I29" s="94">
        <f t="shared" si="0"/>
        <v>-1116810</v>
      </c>
    </row>
    <row r="30" spans="1:9" ht="18" customHeight="1" x14ac:dyDescent="0.3">
      <c r="A30" s="240"/>
      <c r="B30" s="178" t="s">
        <v>44</v>
      </c>
      <c r="C30" s="179"/>
      <c r="D30" s="180"/>
      <c r="E30" s="22" t="s">
        <v>41</v>
      </c>
      <c r="F30" s="4">
        <f>F24+F27</f>
        <v>5400000</v>
      </c>
      <c r="G30" s="5"/>
      <c r="H30" s="5"/>
      <c r="I30" s="95">
        <f t="shared" si="0"/>
        <v>5400000</v>
      </c>
    </row>
    <row r="31" spans="1:9" ht="18" customHeight="1" x14ac:dyDescent="0.3">
      <c r="A31" s="240"/>
      <c r="B31" s="181"/>
      <c r="C31" s="171"/>
      <c r="D31" s="182"/>
      <c r="E31" s="22" t="s">
        <v>42</v>
      </c>
      <c r="F31" s="4">
        <f>F25+F28</f>
        <v>4283190</v>
      </c>
      <c r="G31" s="5"/>
      <c r="H31" s="5"/>
      <c r="I31" s="95">
        <f t="shared" si="0"/>
        <v>4283190</v>
      </c>
    </row>
    <row r="32" spans="1:9" ht="18" customHeight="1" x14ac:dyDescent="0.3">
      <c r="A32" s="240"/>
      <c r="B32" s="183"/>
      <c r="C32" s="184"/>
      <c r="D32" s="185"/>
      <c r="E32" s="22" t="s">
        <v>43</v>
      </c>
      <c r="F32" s="79">
        <f>F26-F29</f>
        <v>1116810</v>
      </c>
      <c r="G32" s="5"/>
      <c r="H32" s="5"/>
      <c r="I32" s="96">
        <f t="shared" si="0"/>
        <v>1116810</v>
      </c>
    </row>
    <row r="33" spans="1:9" ht="18" customHeight="1" x14ac:dyDescent="0.3">
      <c r="A33" s="240"/>
      <c r="B33" s="162" t="s">
        <v>21</v>
      </c>
      <c r="C33" s="152" t="s">
        <v>53</v>
      </c>
      <c r="D33" s="154"/>
      <c r="E33" s="1" t="s">
        <v>41</v>
      </c>
      <c r="F33" s="3">
        <v>2750000</v>
      </c>
      <c r="G33" s="2">
        <v>0</v>
      </c>
      <c r="H33" s="2">
        <v>0</v>
      </c>
      <c r="I33" s="93">
        <f t="shared" si="0"/>
        <v>2750000</v>
      </c>
    </row>
    <row r="34" spans="1:9" ht="18" customHeight="1" x14ac:dyDescent="0.3">
      <c r="A34" s="240"/>
      <c r="B34" s="161"/>
      <c r="C34" s="155"/>
      <c r="D34" s="157"/>
      <c r="E34" s="1" t="s">
        <v>42</v>
      </c>
      <c r="F34" s="3">
        <v>2160000</v>
      </c>
      <c r="G34" s="2">
        <v>0</v>
      </c>
      <c r="H34" s="2">
        <v>0</v>
      </c>
      <c r="I34" s="93">
        <f t="shared" si="0"/>
        <v>2160000</v>
      </c>
    </row>
    <row r="35" spans="1:9" ht="18" customHeight="1" x14ac:dyDescent="0.3">
      <c r="A35" s="240"/>
      <c r="B35" s="161"/>
      <c r="C35" s="158"/>
      <c r="D35" s="160"/>
      <c r="E35" s="1" t="s">
        <v>43</v>
      </c>
      <c r="F35" s="78">
        <f>F34-F33</f>
        <v>-590000</v>
      </c>
      <c r="G35" s="2">
        <v>0</v>
      </c>
      <c r="H35" s="2">
        <v>0</v>
      </c>
      <c r="I35" s="94">
        <f t="shared" si="0"/>
        <v>-590000</v>
      </c>
    </row>
    <row r="36" spans="1:9" ht="18" customHeight="1" x14ac:dyDescent="0.3">
      <c r="A36" s="240"/>
      <c r="B36" s="161"/>
      <c r="C36" s="152" t="s">
        <v>54</v>
      </c>
      <c r="D36" s="154"/>
      <c r="E36" s="1" t="s">
        <v>41</v>
      </c>
      <c r="F36" s="3">
        <v>23828000</v>
      </c>
      <c r="G36" s="2">
        <v>0</v>
      </c>
      <c r="H36" s="2">
        <v>0</v>
      </c>
      <c r="I36" s="93">
        <f t="shared" si="0"/>
        <v>23828000</v>
      </c>
    </row>
    <row r="37" spans="1:9" ht="18" customHeight="1" x14ac:dyDescent="0.3">
      <c r="A37" s="240"/>
      <c r="B37" s="161"/>
      <c r="C37" s="155"/>
      <c r="D37" s="157"/>
      <c r="E37" s="1" t="s">
        <v>42</v>
      </c>
      <c r="F37" s="3">
        <v>23828000</v>
      </c>
      <c r="G37" s="2">
        <v>0</v>
      </c>
      <c r="H37" s="2">
        <v>0</v>
      </c>
      <c r="I37" s="93">
        <f t="shared" si="0"/>
        <v>23828000</v>
      </c>
    </row>
    <row r="38" spans="1:9" ht="18" customHeight="1" x14ac:dyDescent="0.3">
      <c r="A38" s="240"/>
      <c r="B38" s="161"/>
      <c r="C38" s="158"/>
      <c r="D38" s="160"/>
      <c r="E38" s="1" t="s">
        <v>43</v>
      </c>
      <c r="F38" s="78">
        <f>F37-F36</f>
        <v>0</v>
      </c>
      <c r="G38" s="2">
        <v>0</v>
      </c>
      <c r="H38" s="2">
        <v>0</v>
      </c>
      <c r="I38" s="94">
        <f t="shared" ref="I38:I69" si="1">F38+G38+H38</f>
        <v>0</v>
      </c>
    </row>
    <row r="39" spans="1:9" ht="18" customHeight="1" x14ac:dyDescent="0.3">
      <c r="A39" s="240"/>
      <c r="B39" s="161"/>
      <c r="C39" s="152" t="s">
        <v>23</v>
      </c>
      <c r="D39" s="154"/>
      <c r="E39" s="1" t="s">
        <v>41</v>
      </c>
      <c r="F39" s="3">
        <v>2700000</v>
      </c>
      <c r="G39" s="2">
        <v>0</v>
      </c>
      <c r="H39" s="2">
        <v>0</v>
      </c>
      <c r="I39" s="93">
        <f t="shared" si="1"/>
        <v>2700000</v>
      </c>
    </row>
    <row r="40" spans="1:9" ht="18" customHeight="1" x14ac:dyDescent="0.3">
      <c r="A40" s="240"/>
      <c r="B40" s="161"/>
      <c r="C40" s="155"/>
      <c r="D40" s="157"/>
      <c r="E40" s="1" t="s">
        <v>42</v>
      </c>
      <c r="F40" s="3">
        <v>1942470</v>
      </c>
      <c r="G40" s="2">
        <v>0</v>
      </c>
      <c r="H40" s="2">
        <v>0</v>
      </c>
      <c r="I40" s="93">
        <f t="shared" si="1"/>
        <v>1942470</v>
      </c>
    </row>
    <row r="41" spans="1:9" ht="18" customHeight="1" x14ac:dyDescent="0.3">
      <c r="A41" s="240"/>
      <c r="B41" s="161"/>
      <c r="C41" s="158"/>
      <c r="D41" s="160"/>
      <c r="E41" s="1" t="s">
        <v>43</v>
      </c>
      <c r="F41" s="78">
        <f>F40-F39</f>
        <v>-757530</v>
      </c>
      <c r="G41" s="2">
        <v>0</v>
      </c>
      <c r="H41" s="2">
        <v>0</v>
      </c>
      <c r="I41" s="94">
        <f t="shared" si="1"/>
        <v>-757530</v>
      </c>
    </row>
    <row r="42" spans="1:9" ht="18" customHeight="1" x14ac:dyDescent="0.3">
      <c r="A42" s="240"/>
      <c r="B42" s="161"/>
      <c r="C42" s="152" t="s">
        <v>24</v>
      </c>
      <c r="D42" s="154"/>
      <c r="E42" s="1" t="s">
        <v>41</v>
      </c>
      <c r="F42" s="3">
        <v>16500000</v>
      </c>
      <c r="G42" s="2">
        <v>0</v>
      </c>
      <c r="H42" s="2">
        <v>0</v>
      </c>
      <c r="I42" s="93">
        <f t="shared" si="1"/>
        <v>16500000</v>
      </c>
    </row>
    <row r="43" spans="1:9" ht="18" customHeight="1" x14ac:dyDescent="0.3">
      <c r="A43" s="240"/>
      <c r="B43" s="161"/>
      <c r="C43" s="155"/>
      <c r="D43" s="157"/>
      <c r="E43" s="1" t="s">
        <v>42</v>
      </c>
      <c r="F43" s="3">
        <v>15340310</v>
      </c>
      <c r="G43" s="2">
        <v>0</v>
      </c>
      <c r="H43" s="2">
        <v>0</v>
      </c>
      <c r="I43" s="93">
        <f t="shared" si="1"/>
        <v>15340310</v>
      </c>
    </row>
    <row r="44" spans="1:9" ht="18" customHeight="1" x14ac:dyDescent="0.3">
      <c r="A44" s="240"/>
      <c r="B44" s="161"/>
      <c r="C44" s="158"/>
      <c r="D44" s="160"/>
      <c r="E44" s="1" t="s">
        <v>43</v>
      </c>
      <c r="F44" s="78">
        <f>F43-F42</f>
        <v>-1159690</v>
      </c>
      <c r="G44" s="2">
        <v>0</v>
      </c>
      <c r="H44" s="2">
        <v>0</v>
      </c>
      <c r="I44" s="94">
        <f t="shared" si="1"/>
        <v>-1159690</v>
      </c>
    </row>
    <row r="45" spans="1:9" ht="18" customHeight="1" x14ac:dyDescent="0.3">
      <c r="A45" s="240"/>
      <c r="B45" s="161"/>
      <c r="C45" s="152" t="s">
        <v>104</v>
      </c>
      <c r="D45" s="154"/>
      <c r="E45" s="1" t="s">
        <v>41</v>
      </c>
      <c r="F45" s="3">
        <v>23230000</v>
      </c>
      <c r="G45" s="3">
        <v>600000</v>
      </c>
      <c r="H45" s="2">
        <v>0</v>
      </c>
      <c r="I45" s="93">
        <f t="shared" si="1"/>
        <v>23830000</v>
      </c>
    </row>
    <row r="46" spans="1:9" ht="18" customHeight="1" x14ac:dyDescent="0.3">
      <c r="A46" s="240"/>
      <c r="B46" s="161"/>
      <c r="C46" s="155"/>
      <c r="D46" s="157"/>
      <c r="E46" s="1" t="s">
        <v>42</v>
      </c>
      <c r="F46" s="3">
        <v>23069050</v>
      </c>
      <c r="G46" s="3">
        <v>600000</v>
      </c>
      <c r="H46" s="2">
        <v>0</v>
      </c>
      <c r="I46" s="93">
        <f t="shared" si="1"/>
        <v>23669050</v>
      </c>
    </row>
    <row r="47" spans="1:9" ht="18" customHeight="1" x14ac:dyDescent="0.3">
      <c r="A47" s="240"/>
      <c r="B47" s="161"/>
      <c r="C47" s="158"/>
      <c r="D47" s="160"/>
      <c r="E47" s="1" t="s">
        <v>43</v>
      </c>
      <c r="F47" s="78">
        <f>F46-F45</f>
        <v>-160950</v>
      </c>
      <c r="G47" s="2">
        <v>0</v>
      </c>
      <c r="H47" s="2">
        <v>0</v>
      </c>
      <c r="I47" s="94">
        <f t="shared" si="1"/>
        <v>-160950</v>
      </c>
    </row>
    <row r="48" spans="1:9" ht="18" customHeight="1" x14ac:dyDescent="0.3">
      <c r="A48" s="240"/>
      <c r="B48" s="161"/>
      <c r="C48" s="152" t="s">
        <v>103</v>
      </c>
      <c r="D48" s="154"/>
      <c r="E48" s="1" t="s">
        <v>41</v>
      </c>
      <c r="F48" s="3">
        <v>1700000</v>
      </c>
      <c r="G48" s="2">
        <v>0</v>
      </c>
      <c r="H48" s="2">
        <v>0</v>
      </c>
      <c r="I48" s="93">
        <f t="shared" si="1"/>
        <v>1700000</v>
      </c>
    </row>
    <row r="49" spans="1:9" ht="18" customHeight="1" x14ac:dyDescent="0.3">
      <c r="A49" s="240"/>
      <c r="B49" s="161"/>
      <c r="C49" s="155"/>
      <c r="D49" s="157"/>
      <c r="E49" s="1" t="s">
        <v>42</v>
      </c>
      <c r="F49" s="3">
        <v>1655200</v>
      </c>
      <c r="G49" s="2">
        <v>0</v>
      </c>
      <c r="H49" s="2">
        <v>0</v>
      </c>
      <c r="I49" s="93">
        <f t="shared" si="1"/>
        <v>1655200</v>
      </c>
    </row>
    <row r="50" spans="1:9" ht="18" customHeight="1" x14ac:dyDescent="0.3">
      <c r="A50" s="240"/>
      <c r="B50" s="163"/>
      <c r="C50" s="158"/>
      <c r="D50" s="160"/>
      <c r="E50" s="1" t="s">
        <v>43</v>
      </c>
      <c r="F50" s="78">
        <f>F49-F48</f>
        <v>-44800</v>
      </c>
      <c r="G50" s="2">
        <v>0</v>
      </c>
      <c r="H50" s="2">
        <v>0</v>
      </c>
      <c r="I50" s="94">
        <f t="shared" si="1"/>
        <v>-44800</v>
      </c>
    </row>
    <row r="51" spans="1:9" ht="18" customHeight="1" x14ac:dyDescent="0.3">
      <c r="A51" s="240"/>
      <c r="B51" s="178" t="s">
        <v>44</v>
      </c>
      <c r="C51" s="179"/>
      <c r="D51" s="180"/>
      <c r="E51" s="22" t="s">
        <v>41</v>
      </c>
      <c r="F51" s="4">
        <f>F33+F36+F39+F42+F45+F48</f>
        <v>70708000</v>
      </c>
      <c r="G51" s="4">
        <v>600000</v>
      </c>
      <c r="H51" s="5">
        <v>0</v>
      </c>
      <c r="I51" s="95">
        <f t="shared" si="1"/>
        <v>71308000</v>
      </c>
    </row>
    <row r="52" spans="1:9" ht="18" customHeight="1" x14ac:dyDescent="0.3">
      <c r="A52" s="240"/>
      <c r="B52" s="181"/>
      <c r="C52" s="171"/>
      <c r="D52" s="182"/>
      <c r="E52" s="22" t="s">
        <v>42</v>
      </c>
      <c r="F52" s="4">
        <f>F34+F37+F40+F43+F46+F49</f>
        <v>67995030</v>
      </c>
      <c r="G52" s="4">
        <v>600000</v>
      </c>
      <c r="H52" s="5">
        <v>0</v>
      </c>
      <c r="I52" s="95">
        <f t="shared" si="1"/>
        <v>68595030</v>
      </c>
    </row>
    <row r="53" spans="1:9" ht="18" customHeight="1" x14ac:dyDescent="0.3">
      <c r="A53" s="252"/>
      <c r="B53" s="183"/>
      <c r="C53" s="184"/>
      <c r="D53" s="185"/>
      <c r="E53" s="22" t="s">
        <v>43</v>
      </c>
      <c r="F53" s="79">
        <f>F52-F51</f>
        <v>-2712970</v>
      </c>
      <c r="G53" s="5">
        <v>0</v>
      </c>
      <c r="H53" s="5">
        <v>0</v>
      </c>
      <c r="I53" s="96">
        <f t="shared" si="1"/>
        <v>-2712970</v>
      </c>
    </row>
    <row r="54" spans="1:9" ht="18" customHeight="1" x14ac:dyDescent="0.3">
      <c r="A54" s="248" t="s">
        <v>117</v>
      </c>
      <c r="B54" s="162" t="s">
        <v>27</v>
      </c>
      <c r="C54" s="152" t="s">
        <v>55</v>
      </c>
      <c r="D54" s="154"/>
      <c r="E54" s="1" t="s">
        <v>41</v>
      </c>
      <c r="F54" s="3">
        <v>49896000</v>
      </c>
      <c r="G54" s="2">
        <v>0</v>
      </c>
      <c r="H54" s="2">
        <v>0</v>
      </c>
      <c r="I54" s="93">
        <f t="shared" si="1"/>
        <v>49896000</v>
      </c>
    </row>
    <row r="55" spans="1:9" ht="18" customHeight="1" x14ac:dyDescent="0.3">
      <c r="A55" s="240"/>
      <c r="B55" s="161"/>
      <c r="C55" s="155"/>
      <c r="D55" s="157"/>
      <c r="E55" s="1" t="s">
        <v>42</v>
      </c>
      <c r="F55" s="3">
        <v>49896000</v>
      </c>
      <c r="G55" s="2">
        <v>0</v>
      </c>
      <c r="H55" s="2">
        <v>0</v>
      </c>
      <c r="I55" s="93">
        <f t="shared" si="1"/>
        <v>49896000</v>
      </c>
    </row>
    <row r="56" spans="1:9" ht="18" customHeight="1" x14ac:dyDescent="0.3">
      <c r="A56" s="240"/>
      <c r="B56" s="161"/>
      <c r="C56" s="158"/>
      <c r="D56" s="160"/>
      <c r="E56" s="1" t="s">
        <v>43</v>
      </c>
      <c r="F56" s="78">
        <f>F55-F54</f>
        <v>0</v>
      </c>
      <c r="G56" s="2">
        <v>0</v>
      </c>
      <c r="H56" s="2">
        <v>0</v>
      </c>
      <c r="I56" s="94">
        <f t="shared" si="1"/>
        <v>0</v>
      </c>
    </row>
    <row r="57" spans="1:9" ht="18" customHeight="1" x14ac:dyDescent="0.3">
      <c r="A57" s="240"/>
      <c r="B57" s="161"/>
      <c r="C57" s="152" t="s">
        <v>56</v>
      </c>
      <c r="D57" s="154"/>
      <c r="E57" s="1" t="s">
        <v>41</v>
      </c>
      <c r="F57" s="3">
        <v>2000000</v>
      </c>
      <c r="G57" s="2">
        <v>0</v>
      </c>
      <c r="H57" s="2">
        <v>0</v>
      </c>
      <c r="I57" s="93">
        <f t="shared" si="1"/>
        <v>2000000</v>
      </c>
    </row>
    <row r="58" spans="1:9" ht="18" customHeight="1" x14ac:dyDescent="0.3">
      <c r="A58" s="240"/>
      <c r="B58" s="161"/>
      <c r="C58" s="155"/>
      <c r="D58" s="157"/>
      <c r="E58" s="1" t="s">
        <v>42</v>
      </c>
      <c r="F58" s="3">
        <v>2000000</v>
      </c>
      <c r="G58" s="2">
        <v>0</v>
      </c>
      <c r="H58" s="2">
        <v>0</v>
      </c>
      <c r="I58" s="93">
        <f t="shared" si="1"/>
        <v>2000000</v>
      </c>
    </row>
    <row r="59" spans="1:9" ht="18" customHeight="1" x14ac:dyDescent="0.3">
      <c r="A59" s="240"/>
      <c r="B59" s="161"/>
      <c r="C59" s="158"/>
      <c r="D59" s="160"/>
      <c r="E59" s="1" t="s">
        <v>43</v>
      </c>
      <c r="F59" s="78">
        <f>F58-F57</f>
        <v>0</v>
      </c>
      <c r="G59" s="2">
        <v>0</v>
      </c>
      <c r="H59" s="2">
        <v>0</v>
      </c>
      <c r="I59" s="94">
        <f t="shared" si="1"/>
        <v>0</v>
      </c>
    </row>
    <row r="60" spans="1:9" ht="18" customHeight="1" x14ac:dyDescent="0.3">
      <c r="A60" s="240"/>
      <c r="B60" s="161"/>
      <c r="C60" s="152" t="s">
        <v>57</v>
      </c>
      <c r="D60" s="154"/>
      <c r="E60" s="1" t="s">
        <v>41</v>
      </c>
      <c r="F60" s="3">
        <v>64380000</v>
      </c>
      <c r="G60" s="2">
        <v>0</v>
      </c>
      <c r="H60" s="2">
        <v>0</v>
      </c>
      <c r="I60" s="93">
        <f t="shared" si="1"/>
        <v>64380000</v>
      </c>
    </row>
    <row r="61" spans="1:9" ht="18" customHeight="1" x14ac:dyDescent="0.3">
      <c r="A61" s="240"/>
      <c r="B61" s="161"/>
      <c r="C61" s="155"/>
      <c r="D61" s="157"/>
      <c r="E61" s="1" t="s">
        <v>42</v>
      </c>
      <c r="F61" s="3">
        <v>57541000</v>
      </c>
      <c r="G61" s="2">
        <v>0</v>
      </c>
      <c r="H61" s="2">
        <v>0</v>
      </c>
      <c r="I61" s="93">
        <f t="shared" si="1"/>
        <v>57541000</v>
      </c>
    </row>
    <row r="62" spans="1:9" ht="18" customHeight="1" x14ac:dyDescent="0.3">
      <c r="A62" s="240"/>
      <c r="B62" s="161"/>
      <c r="C62" s="158"/>
      <c r="D62" s="160"/>
      <c r="E62" s="1" t="s">
        <v>43</v>
      </c>
      <c r="F62" s="78">
        <f>F61-F60</f>
        <v>-6839000</v>
      </c>
      <c r="G62" s="2">
        <v>0</v>
      </c>
      <c r="H62" s="2">
        <v>0</v>
      </c>
      <c r="I62" s="94">
        <f t="shared" si="1"/>
        <v>-6839000</v>
      </c>
    </row>
    <row r="63" spans="1:9" ht="18" customHeight="1" x14ac:dyDescent="0.3">
      <c r="A63" s="240"/>
      <c r="B63" s="161"/>
      <c r="C63" s="152" t="s">
        <v>105</v>
      </c>
      <c r="D63" s="154"/>
      <c r="E63" s="1" t="s">
        <v>41</v>
      </c>
      <c r="F63" s="3">
        <v>7200000</v>
      </c>
      <c r="G63" s="2">
        <v>0</v>
      </c>
      <c r="H63" s="2">
        <v>0</v>
      </c>
      <c r="I63" s="93">
        <f t="shared" si="1"/>
        <v>7200000</v>
      </c>
    </row>
    <row r="64" spans="1:9" ht="18" customHeight="1" x14ac:dyDescent="0.3">
      <c r="A64" s="240"/>
      <c r="B64" s="161"/>
      <c r="C64" s="155"/>
      <c r="D64" s="157"/>
      <c r="E64" s="1" t="s">
        <v>42</v>
      </c>
      <c r="F64" s="3">
        <v>7200000</v>
      </c>
      <c r="G64" s="2">
        <v>0</v>
      </c>
      <c r="H64" s="2">
        <v>0</v>
      </c>
      <c r="I64" s="93">
        <f t="shared" si="1"/>
        <v>7200000</v>
      </c>
    </row>
    <row r="65" spans="1:9" ht="18" customHeight="1" x14ac:dyDescent="0.3">
      <c r="A65" s="240"/>
      <c r="B65" s="163"/>
      <c r="C65" s="158"/>
      <c r="D65" s="160"/>
      <c r="E65" s="1" t="s">
        <v>43</v>
      </c>
      <c r="F65" s="78">
        <f>F64-F63</f>
        <v>0</v>
      </c>
      <c r="G65" s="2">
        <v>0</v>
      </c>
      <c r="H65" s="2">
        <v>0</v>
      </c>
      <c r="I65" s="94">
        <f t="shared" si="1"/>
        <v>0</v>
      </c>
    </row>
    <row r="66" spans="1:9" ht="18" customHeight="1" x14ac:dyDescent="0.3">
      <c r="A66" s="240"/>
      <c r="B66" s="178" t="s">
        <v>44</v>
      </c>
      <c r="C66" s="179"/>
      <c r="D66" s="180"/>
      <c r="E66" s="22" t="s">
        <v>41</v>
      </c>
      <c r="F66" s="4">
        <f>F54+F57+F60+F63</f>
        <v>123476000</v>
      </c>
      <c r="G66" s="5">
        <v>0</v>
      </c>
      <c r="H66" s="5">
        <v>0</v>
      </c>
      <c r="I66" s="95">
        <f t="shared" si="1"/>
        <v>123476000</v>
      </c>
    </row>
    <row r="67" spans="1:9" ht="18" customHeight="1" x14ac:dyDescent="0.3">
      <c r="A67" s="240"/>
      <c r="B67" s="181"/>
      <c r="C67" s="171"/>
      <c r="D67" s="182"/>
      <c r="E67" s="22" t="s">
        <v>42</v>
      </c>
      <c r="F67" s="4">
        <f>F55+F58+F61+F64</f>
        <v>116637000</v>
      </c>
      <c r="G67" s="5">
        <v>0</v>
      </c>
      <c r="H67" s="5">
        <v>0</v>
      </c>
      <c r="I67" s="95">
        <f t="shared" si="1"/>
        <v>116637000</v>
      </c>
    </row>
    <row r="68" spans="1:9" ht="18" customHeight="1" thickBot="1" x14ac:dyDescent="0.35">
      <c r="A68" s="242"/>
      <c r="B68" s="249"/>
      <c r="C68" s="250"/>
      <c r="D68" s="251"/>
      <c r="E68" s="97" t="s">
        <v>43</v>
      </c>
      <c r="F68" s="98">
        <f>F67-F66</f>
        <v>-6839000</v>
      </c>
      <c r="G68" s="99">
        <v>0</v>
      </c>
      <c r="H68" s="99">
        <v>0</v>
      </c>
      <c r="I68" s="100">
        <f t="shared" si="1"/>
        <v>-6839000</v>
      </c>
    </row>
    <row r="69" spans="1:9" ht="18" customHeight="1" x14ac:dyDescent="0.3">
      <c r="A69" s="225" t="s">
        <v>137</v>
      </c>
      <c r="B69" s="226"/>
      <c r="C69" s="226"/>
      <c r="D69" s="227"/>
      <c r="E69" s="83" t="s">
        <v>41</v>
      </c>
      <c r="F69" s="84">
        <f>F21+F30+F51+F66</f>
        <v>709044000</v>
      </c>
      <c r="G69" s="84">
        <v>7000000</v>
      </c>
      <c r="H69" s="85">
        <v>0</v>
      </c>
      <c r="I69" s="86">
        <f t="shared" si="1"/>
        <v>716044000</v>
      </c>
    </row>
    <row r="70" spans="1:9" ht="18" customHeight="1" x14ac:dyDescent="0.3">
      <c r="A70" s="228"/>
      <c r="B70" s="229"/>
      <c r="C70" s="229"/>
      <c r="D70" s="230"/>
      <c r="E70" s="80" t="s">
        <v>42</v>
      </c>
      <c r="F70" s="81">
        <f>F22+F31+F52+F67</f>
        <v>688798930</v>
      </c>
      <c r="G70" s="81">
        <v>7000000</v>
      </c>
      <c r="H70" s="82">
        <v>0</v>
      </c>
      <c r="I70" s="87">
        <f t="shared" ref="I70:I135" si="2">F70+G70+H70</f>
        <v>695798930</v>
      </c>
    </row>
    <row r="71" spans="1:9" ht="18" customHeight="1" thickBot="1" x14ac:dyDescent="0.35">
      <c r="A71" s="231"/>
      <c r="B71" s="232"/>
      <c r="C71" s="232"/>
      <c r="D71" s="233"/>
      <c r="E71" s="88" t="s">
        <v>43</v>
      </c>
      <c r="F71" s="89">
        <f>F70-F69</f>
        <v>-20245070</v>
      </c>
      <c r="G71" s="90">
        <v>0</v>
      </c>
      <c r="H71" s="90">
        <v>0</v>
      </c>
      <c r="I71" s="91">
        <f t="shared" si="2"/>
        <v>-20245070</v>
      </c>
    </row>
    <row r="72" spans="1:9" ht="18" customHeight="1" x14ac:dyDescent="0.3">
      <c r="A72" s="240" t="s">
        <v>115</v>
      </c>
      <c r="B72" s="161" t="s">
        <v>12</v>
      </c>
      <c r="C72" s="246" t="s">
        <v>106</v>
      </c>
      <c r="D72" s="247"/>
      <c r="E72" s="102" t="s">
        <v>41</v>
      </c>
      <c r="F72" s="105">
        <v>156825000</v>
      </c>
      <c r="G72" s="103">
        <v>0</v>
      </c>
      <c r="H72" s="103">
        <v>0</v>
      </c>
      <c r="I72" s="133">
        <f t="shared" si="2"/>
        <v>156825000</v>
      </c>
    </row>
    <row r="73" spans="1:9" ht="18" customHeight="1" x14ac:dyDescent="0.3">
      <c r="A73" s="240"/>
      <c r="B73" s="161"/>
      <c r="C73" s="155"/>
      <c r="D73" s="157"/>
      <c r="E73" s="1" t="s">
        <v>42</v>
      </c>
      <c r="F73" s="3">
        <v>156818620</v>
      </c>
      <c r="G73" s="2">
        <v>0</v>
      </c>
      <c r="H73" s="2">
        <v>0</v>
      </c>
      <c r="I73" s="93">
        <f t="shared" si="2"/>
        <v>156818620</v>
      </c>
    </row>
    <row r="74" spans="1:9" ht="18" customHeight="1" x14ac:dyDescent="0.3">
      <c r="A74" s="240"/>
      <c r="B74" s="161"/>
      <c r="C74" s="158"/>
      <c r="D74" s="160"/>
      <c r="E74" s="1" t="s">
        <v>43</v>
      </c>
      <c r="F74" s="78">
        <f>F73-F72</f>
        <v>-6380</v>
      </c>
      <c r="G74" s="2">
        <v>0</v>
      </c>
      <c r="H74" s="2">
        <v>0</v>
      </c>
      <c r="I74" s="94">
        <f t="shared" si="2"/>
        <v>-6380</v>
      </c>
    </row>
    <row r="75" spans="1:9" ht="18" customHeight="1" x14ac:dyDescent="0.3">
      <c r="A75" s="240"/>
      <c r="B75" s="161"/>
      <c r="C75" s="152" t="s">
        <v>107</v>
      </c>
      <c r="D75" s="154"/>
      <c r="E75" s="1" t="s">
        <v>41</v>
      </c>
      <c r="F75" s="3">
        <v>17512000</v>
      </c>
      <c r="G75" s="2">
        <v>0</v>
      </c>
      <c r="H75" s="2">
        <v>0</v>
      </c>
      <c r="I75" s="93">
        <f t="shared" si="2"/>
        <v>17512000</v>
      </c>
    </row>
    <row r="76" spans="1:9" ht="18" customHeight="1" x14ac:dyDescent="0.3">
      <c r="A76" s="240"/>
      <c r="B76" s="161"/>
      <c r="C76" s="155"/>
      <c r="D76" s="157"/>
      <c r="E76" s="1" t="s">
        <v>42</v>
      </c>
      <c r="F76" s="3">
        <v>17506500</v>
      </c>
      <c r="G76" s="2">
        <v>0</v>
      </c>
      <c r="H76" s="2">
        <v>0</v>
      </c>
      <c r="I76" s="93">
        <f t="shared" si="2"/>
        <v>17506500</v>
      </c>
    </row>
    <row r="77" spans="1:9" ht="18" customHeight="1" x14ac:dyDescent="0.3">
      <c r="A77" s="240"/>
      <c r="B77" s="161"/>
      <c r="C77" s="158"/>
      <c r="D77" s="160"/>
      <c r="E77" s="1" t="s">
        <v>43</v>
      </c>
      <c r="F77" s="78">
        <f>F76-F75</f>
        <v>-5500</v>
      </c>
      <c r="G77" s="2">
        <v>0</v>
      </c>
      <c r="H77" s="2">
        <v>0</v>
      </c>
      <c r="I77" s="94">
        <f t="shared" si="2"/>
        <v>-5500</v>
      </c>
    </row>
    <row r="78" spans="1:9" ht="18" customHeight="1" x14ac:dyDescent="0.3">
      <c r="A78" s="240"/>
      <c r="B78" s="161"/>
      <c r="C78" s="152" t="s">
        <v>108</v>
      </c>
      <c r="D78" s="154"/>
      <c r="E78" s="1" t="s">
        <v>41</v>
      </c>
      <c r="F78" s="3">
        <v>14139000</v>
      </c>
      <c r="G78" s="2">
        <v>0</v>
      </c>
      <c r="H78" s="2">
        <v>0</v>
      </c>
      <c r="I78" s="93">
        <f t="shared" si="2"/>
        <v>14139000</v>
      </c>
    </row>
    <row r="79" spans="1:9" ht="18" customHeight="1" x14ac:dyDescent="0.3">
      <c r="A79" s="240"/>
      <c r="B79" s="161"/>
      <c r="C79" s="155"/>
      <c r="D79" s="157"/>
      <c r="E79" s="1" t="s">
        <v>42</v>
      </c>
      <c r="F79" s="3">
        <v>14130960</v>
      </c>
      <c r="G79" s="2">
        <v>0</v>
      </c>
      <c r="H79" s="2">
        <v>0</v>
      </c>
      <c r="I79" s="93">
        <f t="shared" si="2"/>
        <v>14130960</v>
      </c>
    </row>
    <row r="80" spans="1:9" ht="18" customHeight="1" x14ac:dyDescent="0.3">
      <c r="A80" s="240"/>
      <c r="B80" s="161"/>
      <c r="C80" s="158"/>
      <c r="D80" s="160"/>
      <c r="E80" s="1" t="s">
        <v>43</v>
      </c>
      <c r="F80" s="78">
        <f>F79-F78</f>
        <v>-8040</v>
      </c>
      <c r="G80" s="2">
        <v>0</v>
      </c>
      <c r="H80" s="2">
        <v>0</v>
      </c>
      <c r="I80" s="94">
        <f t="shared" si="2"/>
        <v>-8040</v>
      </c>
    </row>
    <row r="81" spans="1:9" ht="18" customHeight="1" x14ac:dyDescent="0.3">
      <c r="A81" s="240"/>
      <c r="B81" s="161"/>
      <c r="C81" s="152" t="s">
        <v>109</v>
      </c>
      <c r="D81" s="154"/>
      <c r="E81" s="1" t="s">
        <v>41</v>
      </c>
      <c r="F81" s="3">
        <v>8800000</v>
      </c>
      <c r="G81" s="2">
        <v>0</v>
      </c>
      <c r="H81" s="2">
        <v>0</v>
      </c>
      <c r="I81" s="93">
        <f t="shared" ref="I81:I83" si="3">F81+G81+H81</f>
        <v>8800000</v>
      </c>
    </row>
    <row r="82" spans="1:9" ht="18" customHeight="1" x14ac:dyDescent="0.3">
      <c r="A82" s="240"/>
      <c r="B82" s="161"/>
      <c r="C82" s="155"/>
      <c r="D82" s="157"/>
      <c r="E82" s="1" t="s">
        <v>42</v>
      </c>
      <c r="F82" s="3">
        <v>8800000</v>
      </c>
      <c r="G82" s="2">
        <v>0</v>
      </c>
      <c r="H82" s="2">
        <v>0</v>
      </c>
      <c r="I82" s="93">
        <f t="shared" si="3"/>
        <v>8800000</v>
      </c>
    </row>
    <row r="83" spans="1:9" ht="18" customHeight="1" x14ac:dyDescent="0.3">
      <c r="A83" s="240"/>
      <c r="B83" s="161"/>
      <c r="C83" s="158"/>
      <c r="D83" s="160"/>
      <c r="E83" s="1" t="s">
        <v>43</v>
      </c>
      <c r="F83" s="78">
        <f>F82-F81</f>
        <v>0</v>
      </c>
      <c r="G83" s="2">
        <v>0</v>
      </c>
      <c r="H83" s="2">
        <v>0</v>
      </c>
      <c r="I83" s="94">
        <f t="shared" si="3"/>
        <v>0</v>
      </c>
    </row>
    <row r="84" spans="1:9" ht="18" customHeight="1" x14ac:dyDescent="0.3">
      <c r="A84" s="240"/>
      <c r="B84" s="161"/>
      <c r="C84" s="152" t="s">
        <v>110</v>
      </c>
      <c r="D84" s="154"/>
      <c r="E84" s="1" t="s">
        <v>41</v>
      </c>
      <c r="F84" s="3">
        <v>5642000</v>
      </c>
      <c r="G84" s="2">
        <v>0</v>
      </c>
      <c r="H84" s="2">
        <v>0</v>
      </c>
      <c r="I84" s="93">
        <f t="shared" si="2"/>
        <v>5642000</v>
      </c>
    </row>
    <row r="85" spans="1:9" ht="18" customHeight="1" x14ac:dyDescent="0.3">
      <c r="A85" s="240"/>
      <c r="B85" s="161"/>
      <c r="C85" s="155"/>
      <c r="D85" s="157"/>
      <c r="E85" s="1" t="s">
        <v>42</v>
      </c>
      <c r="F85" s="3">
        <v>5613300</v>
      </c>
      <c r="G85" s="2">
        <v>0</v>
      </c>
      <c r="H85" s="2">
        <v>0</v>
      </c>
      <c r="I85" s="93">
        <f t="shared" si="2"/>
        <v>5613300</v>
      </c>
    </row>
    <row r="86" spans="1:9" ht="18" customHeight="1" x14ac:dyDescent="0.3">
      <c r="A86" s="240"/>
      <c r="B86" s="163"/>
      <c r="C86" s="158"/>
      <c r="D86" s="160"/>
      <c r="E86" s="1" t="s">
        <v>43</v>
      </c>
      <c r="F86" s="78">
        <f>F85-F84</f>
        <v>-28700</v>
      </c>
      <c r="G86" s="2">
        <v>0</v>
      </c>
      <c r="H86" s="2">
        <v>0</v>
      </c>
      <c r="I86" s="94">
        <f t="shared" si="2"/>
        <v>-28700</v>
      </c>
    </row>
    <row r="87" spans="1:9" ht="18" customHeight="1" x14ac:dyDescent="0.3">
      <c r="A87" s="240"/>
      <c r="B87" s="178" t="s">
        <v>44</v>
      </c>
      <c r="C87" s="179"/>
      <c r="D87" s="180"/>
      <c r="E87" s="22" t="s">
        <v>41</v>
      </c>
      <c r="F87" s="4">
        <f>F72+F75+F78+F84+F81</f>
        <v>202918000</v>
      </c>
      <c r="G87" s="5">
        <v>0</v>
      </c>
      <c r="H87" s="5">
        <v>0</v>
      </c>
      <c r="I87" s="95">
        <f t="shared" si="2"/>
        <v>202918000</v>
      </c>
    </row>
    <row r="88" spans="1:9" ht="18" customHeight="1" x14ac:dyDescent="0.3">
      <c r="A88" s="240"/>
      <c r="B88" s="181"/>
      <c r="C88" s="171"/>
      <c r="D88" s="182"/>
      <c r="E88" s="22" t="s">
        <v>42</v>
      </c>
      <c r="F88" s="4">
        <f>F73+F76+F79+F85+F82</f>
        <v>202869380</v>
      </c>
      <c r="G88" s="5">
        <v>0</v>
      </c>
      <c r="H88" s="5">
        <v>0</v>
      </c>
      <c r="I88" s="95">
        <f t="shared" si="2"/>
        <v>202869380</v>
      </c>
    </row>
    <row r="89" spans="1:9" ht="18" customHeight="1" x14ac:dyDescent="0.3">
      <c r="A89" s="240"/>
      <c r="B89" s="183"/>
      <c r="C89" s="184"/>
      <c r="D89" s="185"/>
      <c r="E89" s="22" t="s">
        <v>43</v>
      </c>
      <c r="F89" s="79">
        <f>F74+F77+F80+F86</f>
        <v>-48620</v>
      </c>
      <c r="G89" s="5">
        <v>0</v>
      </c>
      <c r="H89" s="5">
        <v>0</v>
      </c>
      <c r="I89" s="96">
        <f t="shared" si="2"/>
        <v>-48620</v>
      </c>
    </row>
    <row r="90" spans="1:9" ht="18" customHeight="1" x14ac:dyDescent="0.3">
      <c r="A90" s="240"/>
      <c r="B90" s="162" t="s">
        <v>21</v>
      </c>
      <c r="C90" s="152" t="s">
        <v>111</v>
      </c>
      <c r="D90" s="154"/>
      <c r="E90" s="1" t="s">
        <v>41</v>
      </c>
      <c r="F90" s="3">
        <v>17332000</v>
      </c>
      <c r="G90" s="2">
        <v>0</v>
      </c>
      <c r="H90" s="2">
        <v>0</v>
      </c>
      <c r="I90" s="93">
        <f t="shared" si="2"/>
        <v>17332000</v>
      </c>
    </row>
    <row r="91" spans="1:9" ht="18" customHeight="1" x14ac:dyDescent="0.3">
      <c r="A91" s="240"/>
      <c r="B91" s="161"/>
      <c r="C91" s="155"/>
      <c r="D91" s="157"/>
      <c r="E91" s="1" t="s">
        <v>42</v>
      </c>
      <c r="F91" s="3">
        <v>17332000</v>
      </c>
      <c r="G91" s="2">
        <v>0</v>
      </c>
      <c r="H91" s="2">
        <v>0</v>
      </c>
      <c r="I91" s="93">
        <f t="shared" si="2"/>
        <v>17332000</v>
      </c>
    </row>
    <row r="92" spans="1:9" ht="18" customHeight="1" x14ac:dyDescent="0.3">
      <c r="A92" s="240"/>
      <c r="B92" s="161"/>
      <c r="C92" s="158"/>
      <c r="D92" s="160"/>
      <c r="E92" s="1" t="s">
        <v>43</v>
      </c>
      <c r="F92" s="78">
        <f>F91-F90</f>
        <v>0</v>
      </c>
      <c r="G92" s="2">
        <v>0</v>
      </c>
      <c r="H92" s="2">
        <v>0</v>
      </c>
      <c r="I92" s="94">
        <f t="shared" si="2"/>
        <v>0</v>
      </c>
    </row>
    <row r="93" spans="1:9" ht="18" customHeight="1" x14ac:dyDescent="0.3">
      <c r="A93" s="240"/>
      <c r="B93" s="161"/>
      <c r="C93" s="152" t="s">
        <v>59</v>
      </c>
      <c r="D93" s="154"/>
      <c r="E93" s="1" t="s">
        <v>41</v>
      </c>
      <c r="F93" s="3">
        <v>5518000</v>
      </c>
      <c r="G93" s="2">
        <v>0</v>
      </c>
      <c r="H93" s="2">
        <v>0</v>
      </c>
      <c r="I93" s="93">
        <f t="shared" si="2"/>
        <v>5518000</v>
      </c>
    </row>
    <row r="94" spans="1:9" ht="18" customHeight="1" x14ac:dyDescent="0.3">
      <c r="A94" s="240"/>
      <c r="B94" s="161"/>
      <c r="C94" s="155"/>
      <c r="D94" s="157"/>
      <c r="E94" s="1" t="s">
        <v>42</v>
      </c>
      <c r="F94" s="3">
        <v>5518000</v>
      </c>
      <c r="G94" s="2">
        <v>0</v>
      </c>
      <c r="H94" s="2">
        <v>0</v>
      </c>
      <c r="I94" s="93">
        <f t="shared" si="2"/>
        <v>5518000</v>
      </c>
    </row>
    <row r="95" spans="1:9" ht="18" customHeight="1" x14ac:dyDescent="0.3">
      <c r="A95" s="240"/>
      <c r="B95" s="161"/>
      <c r="C95" s="158"/>
      <c r="D95" s="160"/>
      <c r="E95" s="1" t="s">
        <v>43</v>
      </c>
      <c r="F95" s="78">
        <f>F94-F93</f>
        <v>0</v>
      </c>
      <c r="G95" s="2">
        <v>0</v>
      </c>
      <c r="H95" s="2">
        <v>0</v>
      </c>
      <c r="I95" s="94">
        <f t="shared" si="2"/>
        <v>0</v>
      </c>
    </row>
    <row r="96" spans="1:9" ht="18" customHeight="1" x14ac:dyDescent="0.3">
      <c r="A96" s="240"/>
      <c r="B96" s="161"/>
      <c r="C96" s="152" t="s">
        <v>103</v>
      </c>
      <c r="D96" s="154"/>
      <c r="E96" s="1" t="s">
        <v>41</v>
      </c>
      <c r="F96" s="3">
        <v>6418000</v>
      </c>
      <c r="G96" s="2">
        <v>0</v>
      </c>
      <c r="H96" s="2">
        <v>0</v>
      </c>
      <c r="I96" s="93">
        <f t="shared" si="2"/>
        <v>6418000</v>
      </c>
    </row>
    <row r="97" spans="1:9" ht="18" customHeight="1" x14ac:dyDescent="0.3">
      <c r="A97" s="240"/>
      <c r="B97" s="161"/>
      <c r="C97" s="155"/>
      <c r="D97" s="157"/>
      <c r="E97" s="1" t="s">
        <v>42</v>
      </c>
      <c r="F97" s="3">
        <v>6418000</v>
      </c>
      <c r="G97" s="2">
        <v>0</v>
      </c>
      <c r="H97" s="2">
        <v>0</v>
      </c>
      <c r="I97" s="93">
        <f t="shared" si="2"/>
        <v>6418000</v>
      </c>
    </row>
    <row r="98" spans="1:9" ht="18" customHeight="1" x14ac:dyDescent="0.3">
      <c r="A98" s="240"/>
      <c r="B98" s="163"/>
      <c r="C98" s="158"/>
      <c r="D98" s="160"/>
      <c r="E98" s="1" t="s">
        <v>43</v>
      </c>
      <c r="F98" s="78">
        <f>F97-F96</f>
        <v>0</v>
      </c>
      <c r="G98" s="2">
        <v>0</v>
      </c>
      <c r="H98" s="2">
        <v>0</v>
      </c>
      <c r="I98" s="94">
        <f t="shared" si="2"/>
        <v>0</v>
      </c>
    </row>
    <row r="99" spans="1:9" ht="18" customHeight="1" x14ac:dyDescent="0.3">
      <c r="A99" s="240"/>
      <c r="B99" s="178" t="s">
        <v>44</v>
      </c>
      <c r="C99" s="179"/>
      <c r="D99" s="180"/>
      <c r="E99" s="22" t="s">
        <v>41</v>
      </c>
      <c r="F99" s="4">
        <f>F90+F93+F96</f>
        <v>29268000</v>
      </c>
      <c r="G99" s="5">
        <v>0</v>
      </c>
      <c r="H99" s="5">
        <v>0</v>
      </c>
      <c r="I99" s="95">
        <f t="shared" si="2"/>
        <v>29268000</v>
      </c>
    </row>
    <row r="100" spans="1:9" ht="18" customHeight="1" x14ac:dyDescent="0.3">
      <c r="A100" s="240"/>
      <c r="B100" s="181"/>
      <c r="C100" s="171"/>
      <c r="D100" s="182"/>
      <c r="E100" s="22" t="s">
        <v>42</v>
      </c>
      <c r="F100" s="4">
        <f>F91+F94+F97</f>
        <v>29268000</v>
      </c>
      <c r="G100" s="5">
        <v>0</v>
      </c>
      <c r="H100" s="5">
        <v>0</v>
      </c>
      <c r="I100" s="95">
        <f t="shared" si="2"/>
        <v>29268000</v>
      </c>
    </row>
    <row r="101" spans="1:9" ht="18" customHeight="1" x14ac:dyDescent="0.3">
      <c r="A101" s="240"/>
      <c r="B101" s="183"/>
      <c r="C101" s="184"/>
      <c r="D101" s="185"/>
      <c r="E101" s="22" t="s">
        <v>43</v>
      </c>
      <c r="F101" s="79">
        <f>F92+F95+F98</f>
        <v>0</v>
      </c>
      <c r="G101" s="5">
        <v>0</v>
      </c>
      <c r="H101" s="5">
        <v>0</v>
      </c>
      <c r="I101" s="96">
        <f t="shared" si="2"/>
        <v>0</v>
      </c>
    </row>
    <row r="102" spans="1:9" ht="18" customHeight="1" x14ac:dyDescent="0.3">
      <c r="A102" s="240"/>
      <c r="B102" s="162" t="s">
        <v>27</v>
      </c>
      <c r="C102" s="152" t="s">
        <v>112</v>
      </c>
      <c r="D102" s="154"/>
      <c r="E102" s="1" t="s">
        <v>41</v>
      </c>
      <c r="F102" s="3">
        <v>3270000</v>
      </c>
      <c r="G102" s="2">
        <v>0</v>
      </c>
      <c r="H102" s="2">
        <v>0</v>
      </c>
      <c r="I102" s="93">
        <v>3280000</v>
      </c>
    </row>
    <row r="103" spans="1:9" ht="18" customHeight="1" x14ac:dyDescent="0.3">
      <c r="A103" s="240"/>
      <c r="B103" s="161"/>
      <c r="C103" s="155"/>
      <c r="D103" s="157"/>
      <c r="E103" s="1" t="s">
        <v>42</v>
      </c>
      <c r="F103" s="3">
        <v>3270000</v>
      </c>
      <c r="G103" s="2">
        <v>0</v>
      </c>
      <c r="H103" s="2">
        <v>0</v>
      </c>
      <c r="I103" s="93">
        <v>3280000</v>
      </c>
    </row>
    <row r="104" spans="1:9" ht="18" customHeight="1" x14ac:dyDescent="0.3">
      <c r="A104" s="240"/>
      <c r="B104" s="163"/>
      <c r="C104" s="158"/>
      <c r="D104" s="160"/>
      <c r="E104" s="1" t="s">
        <v>43</v>
      </c>
      <c r="F104" s="2">
        <v>0</v>
      </c>
      <c r="G104" s="2">
        <v>0</v>
      </c>
      <c r="H104" s="2">
        <v>0</v>
      </c>
      <c r="I104" s="57">
        <v>0</v>
      </c>
    </row>
    <row r="105" spans="1:9" ht="18" customHeight="1" x14ac:dyDescent="0.3">
      <c r="A105" s="240"/>
      <c r="B105" s="178" t="s">
        <v>44</v>
      </c>
      <c r="C105" s="179"/>
      <c r="D105" s="180"/>
      <c r="E105" s="22" t="s">
        <v>41</v>
      </c>
      <c r="F105" s="4">
        <f>F102</f>
        <v>3270000</v>
      </c>
      <c r="G105" s="5">
        <v>0</v>
      </c>
      <c r="H105" s="5">
        <v>0</v>
      </c>
      <c r="I105" s="95">
        <f t="shared" si="2"/>
        <v>3270000</v>
      </c>
    </row>
    <row r="106" spans="1:9" ht="18" customHeight="1" x14ac:dyDescent="0.3">
      <c r="A106" s="240"/>
      <c r="B106" s="181"/>
      <c r="C106" s="171"/>
      <c r="D106" s="182"/>
      <c r="E106" s="22" t="s">
        <v>42</v>
      </c>
      <c r="F106" s="4">
        <f>F103</f>
        <v>3270000</v>
      </c>
      <c r="G106" s="5">
        <v>0</v>
      </c>
      <c r="H106" s="5">
        <v>0</v>
      </c>
      <c r="I106" s="95">
        <f t="shared" si="2"/>
        <v>3270000</v>
      </c>
    </row>
    <row r="107" spans="1:9" ht="18" customHeight="1" thickBot="1" x14ac:dyDescent="0.35">
      <c r="A107" s="240"/>
      <c r="B107" s="181"/>
      <c r="C107" s="171"/>
      <c r="D107" s="182"/>
      <c r="E107" s="120" t="s">
        <v>43</v>
      </c>
      <c r="F107" s="112">
        <f>F104</f>
        <v>0</v>
      </c>
      <c r="G107" s="112">
        <v>0</v>
      </c>
      <c r="H107" s="112">
        <v>0</v>
      </c>
      <c r="I107" s="134">
        <f t="shared" si="2"/>
        <v>0</v>
      </c>
    </row>
    <row r="108" spans="1:9" ht="18" customHeight="1" x14ac:dyDescent="0.3">
      <c r="A108" s="225" t="s">
        <v>138</v>
      </c>
      <c r="B108" s="226"/>
      <c r="C108" s="226"/>
      <c r="D108" s="227"/>
      <c r="E108" s="83" t="s">
        <v>41</v>
      </c>
      <c r="F108" s="84">
        <f>F87+F99+F105</f>
        <v>235456000</v>
      </c>
      <c r="G108" s="114"/>
      <c r="H108" s="114"/>
      <c r="I108" s="86">
        <f t="shared" si="2"/>
        <v>235456000</v>
      </c>
    </row>
    <row r="109" spans="1:9" ht="18" customHeight="1" x14ac:dyDescent="0.3">
      <c r="A109" s="228"/>
      <c r="B109" s="229"/>
      <c r="C109" s="229"/>
      <c r="D109" s="230"/>
      <c r="E109" s="80" t="s">
        <v>42</v>
      </c>
      <c r="F109" s="81">
        <f>F88+F100+F106</f>
        <v>235407380</v>
      </c>
      <c r="G109" s="111"/>
      <c r="H109" s="111"/>
      <c r="I109" s="87">
        <f t="shared" si="2"/>
        <v>235407380</v>
      </c>
    </row>
    <row r="110" spans="1:9" ht="18" customHeight="1" thickBot="1" x14ac:dyDescent="0.35">
      <c r="A110" s="231"/>
      <c r="B110" s="232"/>
      <c r="C110" s="232"/>
      <c r="D110" s="233"/>
      <c r="E110" s="88" t="s">
        <v>43</v>
      </c>
      <c r="F110" s="89">
        <f>F109-F108</f>
        <v>-48620</v>
      </c>
      <c r="G110" s="115"/>
      <c r="H110" s="115"/>
      <c r="I110" s="91">
        <f t="shared" si="2"/>
        <v>-48620</v>
      </c>
    </row>
    <row r="111" spans="1:9" ht="18" customHeight="1" x14ac:dyDescent="0.3">
      <c r="A111" s="241" t="s">
        <v>114</v>
      </c>
      <c r="B111" s="161" t="s">
        <v>12</v>
      </c>
      <c r="C111" s="155" t="s">
        <v>13</v>
      </c>
      <c r="D111" s="157"/>
      <c r="E111" s="102" t="s">
        <v>41</v>
      </c>
      <c r="F111" s="105">
        <v>24436000</v>
      </c>
      <c r="G111" s="103">
        <v>0</v>
      </c>
      <c r="H111" s="103">
        <v>0</v>
      </c>
      <c r="I111" s="133">
        <f t="shared" si="2"/>
        <v>24436000</v>
      </c>
    </row>
    <row r="112" spans="1:9" ht="18" customHeight="1" x14ac:dyDescent="0.3">
      <c r="A112" s="240"/>
      <c r="B112" s="161"/>
      <c r="C112" s="155"/>
      <c r="D112" s="157"/>
      <c r="E112" s="1" t="s">
        <v>42</v>
      </c>
      <c r="F112" s="3">
        <v>24190400</v>
      </c>
      <c r="G112" s="2">
        <v>0</v>
      </c>
      <c r="H112" s="2">
        <v>0</v>
      </c>
      <c r="I112" s="93">
        <f t="shared" si="2"/>
        <v>24190400</v>
      </c>
    </row>
    <row r="113" spans="1:9" ht="18" customHeight="1" x14ac:dyDescent="0.3">
      <c r="A113" s="240"/>
      <c r="B113" s="161"/>
      <c r="C113" s="158"/>
      <c r="D113" s="160"/>
      <c r="E113" s="1" t="s">
        <v>43</v>
      </c>
      <c r="F113" s="78">
        <f>F112-F111</f>
        <v>-245600</v>
      </c>
      <c r="G113" s="2">
        <v>0</v>
      </c>
      <c r="H113" s="2">
        <v>0</v>
      </c>
      <c r="I113" s="94">
        <f t="shared" si="2"/>
        <v>-245600</v>
      </c>
    </row>
    <row r="114" spans="1:9" ht="18" customHeight="1" x14ac:dyDescent="0.3">
      <c r="A114" s="240"/>
      <c r="B114" s="161"/>
      <c r="C114" s="152" t="s">
        <v>51</v>
      </c>
      <c r="D114" s="154"/>
      <c r="E114" s="1" t="s">
        <v>41</v>
      </c>
      <c r="F114" s="3">
        <v>2319000</v>
      </c>
      <c r="G114" s="2">
        <v>0</v>
      </c>
      <c r="H114" s="2">
        <v>0</v>
      </c>
      <c r="I114" s="93">
        <f t="shared" si="2"/>
        <v>2319000</v>
      </c>
    </row>
    <row r="115" spans="1:9" ht="18" customHeight="1" x14ac:dyDescent="0.3">
      <c r="A115" s="240"/>
      <c r="B115" s="161"/>
      <c r="C115" s="155"/>
      <c r="D115" s="157"/>
      <c r="E115" s="1" t="s">
        <v>42</v>
      </c>
      <c r="F115" s="3">
        <v>2319000</v>
      </c>
      <c r="G115" s="2">
        <v>0</v>
      </c>
      <c r="H115" s="2">
        <v>0</v>
      </c>
      <c r="I115" s="93">
        <f t="shared" si="2"/>
        <v>2319000</v>
      </c>
    </row>
    <row r="116" spans="1:9" ht="18" customHeight="1" x14ac:dyDescent="0.3">
      <c r="A116" s="240"/>
      <c r="B116" s="161"/>
      <c r="C116" s="158"/>
      <c r="D116" s="160"/>
      <c r="E116" s="1" t="s">
        <v>43</v>
      </c>
      <c r="F116" s="78">
        <f>F115-F114</f>
        <v>0</v>
      </c>
      <c r="G116" s="2">
        <v>0</v>
      </c>
      <c r="H116" s="2">
        <v>0</v>
      </c>
      <c r="I116" s="94">
        <f t="shared" si="2"/>
        <v>0</v>
      </c>
    </row>
    <row r="117" spans="1:9" ht="18" customHeight="1" x14ac:dyDescent="0.3">
      <c r="A117" s="240"/>
      <c r="B117" s="161"/>
      <c r="C117" s="152" t="s">
        <v>58</v>
      </c>
      <c r="D117" s="154"/>
      <c r="E117" s="1" t="s">
        <v>41</v>
      </c>
      <c r="F117" s="3">
        <v>2037000</v>
      </c>
      <c r="G117" s="2">
        <v>0</v>
      </c>
      <c r="H117" s="2">
        <v>0</v>
      </c>
      <c r="I117" s="93">
        <f t="shared" si="2"/>
        <v>2037000</v>
      </c>
    </row>
    <row r="118" spans="1:9" ht="18" customHeight="1" x14ac:dyDescent="0.3">
      <c r="A118" s="240"/>
      <c r="B118" s="161"/>
      <c r="C118" s="155"/>
      <c r="D118" s="157"/>
      <c r="E118" s="1" t="s">
        <v>42</v>
      </c>
      <c r="F118" s="3">
        <v>2015960</v>
      </c>
      <c r="G118" s="2">
        <v>0</v>
      </c>
      <c r="H118" s="2">
        <v>0</v>
      </c>
      <c r="I118" s="93">
        <f t="shared" si="2"/>
        <v>2015960</v>
      </c>
    </row>
    <row r="119" spans="1:9" ht="18" customHeight="1" x14ac:dyDescent="0.3">
      <c r="A119" s="240"/>
      <c r="B119" s="161"/>
      <c r="C119" s="158"/>
      <c r="D119" s="160"/>
      <c r="E119" s="1" t="s">
        <v>43</v>
      </c>
      <c r="F119" s="78">
        <f>F118-F117</f>
        <v>-21040</v>
      </c>
      <c r="G119" s="2">
        <v>0</v>
      </c>
      <c r="H119" s="2">
        <v>0</v>
      </c>
      <c r="I119" s="94">
        <f t="shared" si="2"/>
        <v>-21040</v>
      </c>
    </row>
    <row r="120" spans="1:9" ht="18" customHeight="1" x14ac:dyDescent="0.3">
      <c r="A120" s="240"/>
      <c r="B120" s="161"/>
      <c r="C120" s="152" t="s">
        <v>16</v>
      </c>
      <c r="D120" s="154"/>
      <c r="E120" s="1" t="s">
        <v>41</v>
      </c>
      <c r="F120" s="3">
        <v>1830000</v>
      </c>
      <c r="G120" s="2">
        <v>0</v>
      </c>
      <c r="H120" s="2">
        <v>0</v>
      </c>
      <c r="I120" s="93">
        <f t="shared" si="2"/>
        <v>1830000</v>
      </c>
    </row>
    <row r="121" spans="1:9" ht="18" customHeight="1" x14ac:dyDescent="0.3">
      <c r="A121" s="240"/>
      <c r="B121" s="161"/>
      <c r="C121" s="155"/>
      <c r="D121" s="157"/>
      <c r="E121" s="1" t="s">
        <v>42</v>
      </c>
      <c r="F121" s="3">
        <v>1829920</v>
      </c>
      <c r="G121" s="2">
        <v>0</v>
      </c>
      <c r="H121" s="2">
        <v>0</v>
      </c>
      <c r="I121" s="93">
        <f t="shared" si="2"/>
        <v>1829920</v>
      </c>
    </row>
    <row r="122" spans="1:9" ht="18" customHeight="1" x14ac:dyDescent="0.3">
      <c r="A122" s="240"/>
      <c r="B122" s="163"/>
      <c r="C122" s="158"/>
      <c r="D122" s="160"/>
      <c r="E122" s="1" t="s">
        <v>43</v>
      </c>
      <c r="F122" s="78">
        <f>F121-F120</f>
        <v>-80</v>
      </c>
      <c r="G122" s="2">
        <v>0</v>
      </c>
      <c r="H122" s="2">
        <v>0</v>
      </c>
      <c r="I122" s="94">
        <f t="shared" si="2"/>
        <v>-80</v>
      </c>
    </row>
    <row r="123" spans="1:9" ht="18" customHeight="1" x14ac:dyDescent="0.3">
      <c r="A123" s="240"/>
      <c r="B123" s="178" t="s">
        <v>44</v>
      </c>
      <c r="C123" s="179"/>
      <c r="D123" s="180"/>
      <c r="E123" s="22" t="s">
        <v>41</v>
      </c>
      <c r="F123" s="4">
        <f>F111+F114+F117+F120</f>
        <v>30622000</v>
      </c>
      <c r="G123" s="5">
        <v>0</v>
      </c>
      <c r="H123" s="5">
        <v>0</v>
      </c>
      <c r="I123" s="95">
        <f t="shared" si="2"/>
        <v>30622000</v>
      </c>
    </row>
    <row r="124" spans="1:9" ht="18" customHeight="1" x14ac:dyDescent="0.3">
      <c r="A124" s="240"/>
      <c r="B124" s="181"/>
      <c r="C124" s="171"/>
      <c r="D124" s="182"/>
      <c r="E124" s="22" t="s">
        <v>42</v>
      </c>
      <c r="F124" s="4">
        <f>F112+F115+F118+F121</f>
        <v>30355280</v>
      </c>
      <c r="G124" s="5">
        <v>0</v>
      </c>
      <c r="H124" s="5">
        <v>0</v>
      </c>
      <c r="I124" s="95">
        <f t="shared" si="2"/>
        <v>30355280</v>
      </c>
    </row>
    <row r="125" spans="1:9" ht="18" customHeight="1" x14ac:dyDescent="0.3">
      <c r="A125" s="240"/>
      <c r="B125" s="183"/>
      <c r="C125" s="184"/>
      <c r="D125" s="185"/>
      <c r="E125" s="22" t="s">
        <v>43</v>
      </c>
      <c r="F125" s="79">
        <f>F124-F123</f>
        <v>-266720</v>
      </c>
      <c r="G125" s="5">
        <v>0</v>
      </c>
      <c r="H125" s="5">
        <v>0</v>
      </c>
      <c r="I125" s="96">
        <f t="shared" si="2"/>
        <v>-266720</v>
      </c>
    </row>
    <row r="126" spans="1:9" ht="18" customHeight="1" x14ac:dyDescent="0.3">
      <c r="A126" s="240"/>
      <c r="B126" s="162" t="s">
        <v>21</v>
      </c>
      <c r="C126" s="152" t="s">
        <v>53</v>
      </c>
      <c r="D126" s="154"/>
      <c r="E126" s="1" t="s">
        <v>41</v>
      </c>
      <c r="F126" s="3">
        <v>320000</v>
      </c>
      <c r="G126" s="2">
        <v>0</v>
      </c>
      <c r="H126" s="2">
        <v>0</v>
      </c>
      <c r="I126" s="93">
        <f t="shared" si="2"/>
        <v>320000</v>
      </c>
    </row>
    <row r="127" spans="1:9" ht="18" customHeight="1" x14ac:dyDescent="0.3">
      <c r="A127" s="240"/>
      <c r="B127" s="161"/>
      <c r="C127" s="155"/>
      <c r="D127" s="157"/>
      <c r="E127" s="1" t="s">
        <v>42</v>
      </c>
      <c r="F127" s="3">
        <v>200000</v>
      </c>
      <c r="G127" s="2">
        <v>0</v>
      </c>
      <c r="H127" s="2">
        <v>0</v>
      </c>
      <c r="I127" s="93">
        <f t="shared" si="2"/>
        <v>200000</v>
      </c>
    </row>
    <row r="128" spans="1:9" ht="18" customHeight="1" x14ac:dyDescent="0.3">
      <c r="A128" s="240"/>
      <c r="B128" s="161"/>
      <c r="C128" s="158"/>
      <c r="D128" s="160"/>
      <c r="E128" s="1" t="s">
        <v>43</v>
      </c>
      <c r="F128" s="78">
        <f>F127-F126</f>
        <v>-120000</v>
      </c>
      <c r="G128" s="2">
        <v>0</v>
      </c>
      <c r="H128" s="2">
        <v>0</v>
      </c>
      <c r="I128" s="94">
        <f t="shared" si="2"/>
        <v>-120000</v>
      </c>
    </row>
    <row r="129" spans="1:9" ht="18" customHeight="1" x14ac:dyDescent="0.3">
      <c r="A129" s="240"/>
      <c r="B129" s="161"/>
      <c r="C129" s="152" t="s">
        <v>59</v>
      </c>
      <c r="D129" s="154"/>
      <c r="E129" s="1" t="s">
        <v>41</v>
      </c>
      <c r="F129" s="3">
        <v>346000</v>
      </c>
      <c r="G129" s="2">
        <v>0</v>
      </c>
      <c r="H129" s="2">
        <v>0</v>
      </c>
      <c r="I129" s="93">
        <f t="shared" si="2"/>
        <v>346000</v>
      </c>
    </row>
    <row r="130" spans="1:9" ht="18" customHeight="1" x14ac:dyDescent="0.3">
      <c r="A130" s="240"/>
      <c r="B130" s="161"/>
      <c r="C130" s="155"/>
      <c r="D130" s="157"/>
      <c r="E130" s="1" t="s">
        <v>42</v>
      </c>
      <c r="F130" s="3">
        <v>346000</v>
      </c>
      <c r="G130" s="2">
        <v>0</v>
      </c>
      <c r="H130" s="2">
        <v>0</v>
      </c>
      <c r="I130" s="93">
        <f t="shared" si="2"/>
        <v>346000</v>
      </c>
    </row>
    <row r="131" spans="1:9" ht="18" customHeight="1" x14ac:dyDescent="0.3">
      <c r="A131" s="240"/>
      <c r="B131" s="163"/>
      <c r="C131" s="158"/>
      <c r="D131" s="160"/>
      <c r="E131" s="1" t="s">
        <v>43</v>
      </c>
      <c r="F131" s="78">
        <f>F130-F129</f>
        <v>0</v>
      </c>
      <c r="G131" s="2">
        <v>0</v>
      </c>
      <c r="H131" s="2">
        <v>0</v>
      </c>
      <c r="I131" s="94">
        <f t="shared" si="2"/>
        <v>0</v>
      </c>
    </row>
    <row r="132" spans="1:9" ht="18" customHeight="1" x14ac:dyDescent="0.3">
      <c r="A132" s="240"/>
      <c r="B132" s="178" t="s">
        <v>44</v>
      </c>
      <c r="C132" s="179"/>
      <c r="D132" s="180"/>
      <c r="E132" s="22" t="s">
        <v>41</v>
      </c>
      <c r="F132" s="4">
        <f>F126+F129</f>
        <v>666000</v>
      </c>
      <c r="G132" s="5">
        <v>0</v>
      </c>
      <c r="H132" s="5">
        <v>0</v>
      </c>
      <c r="I132" s="95">
        <f t="shared" si="2"/>
        <v>666000</v>
      </c>
    </row>
    <row r="133" spans="1:9" ht="18" customHeight="1" x14ac:dyDescent="0.3">
      <c r="A133" s="240"/>
      <c r="B133" s="181"/>
      <c r="C133" s="171"/>
      <c r="D133" s="182"/>
      <c r="E133" s="22" t="s">
        <v>42</v>
      </c>
      <c r="F133" s="4">
        <f>F127+F130</f>
        <v>546000</v>
      </c>
      <c r="G133" s="5">
        <v>0</v>
      </c>
      <c r="H133" s="5">
        <v>0</v>
      </c>
      <c r="I133" s="95">
        <f t="shared" si="2"/>
        <v>546000</v>
      </c>
    </row>
    <row r="134" spans="1:9" ht="18" customHeight="1" x14ac:dyDescent="0.3">
      <c r="A134" s="240"/>
      <c r="B134" s="183"/>
      <c r="C134" s="184"/>
      <c r="D134" s="185"/>
      <c r="E134" s="22" t="s">
        <v>43</v>
      </c>
      <c r="F134" s="79">
        <f>F133-F132</f>
        <v>-120000</v>
      </c>
      <c r="G134" s="5">
        <v>0</v>
      </c>
      <c r="H134" s="5">
        <v>0</v>
      </c>
      <c r="I134" s="96">
        <f t="shared" ref="I134" si="4">F134+G134+H134</f>
        <v>-120000</v>
      </c>
    </row>
    <row r="135" spans="1:9" ht="18" customHeight="1" x14ac:dyDescent="0.3">
      <c r="A135" s="240"/>
      <c r="B135" s="162" t="s">
        <v>27</v>
      </c>
      <c r="C135" s="153" t="s">
        <v>113</v>
      </c>
      <c r="D135" s="154"/>
      <c r="E135" s="1" t="s">
        <v>41</v>
      </c>
      <c r="F135" s="3">
        <v>500000</v>
      </c>
      <c r="G135" s="2">
        <v>0</v>
      </c>
      <c r="H135" s="2">
        <v>0</v>
      </c>
      <c r="I135" s="93">
        <f t="shared" si="2"/>
        <v>500000</v>
      </c>
    </row>
    <row r="136" spans="1:9" ht="18" customHeight="1" x14ac:dyDescent="0.3">
      <c r="A136" s="240"/>
      <c r="B136" s="161"/>
      <c r="C136" s="156"/>
      <c r="D136" s="157"/>
      <c r="E136" s="1" t="s">
        <v>42</v>
      </c>
      <c r="F136" s="3">
        <v>500000</v>
      </c>
      <c r="G136" s="2">
        <v>0</v>
      </c>
      <c r="H136" s="2">
        <v>0</v>
      </c>
      <c r="I136" s="93">
        <f t="shared" ref="I136:I155" si="5">F136+G136+H136</f>
        <v>500000</v>
      </c>
    </row>
    <row r="137" spans="1:9" ht="18" customHeight="1" x14ac:dyDescent="0.3">
      <c r="A137" s="240"/>
      <c r="B137" s="163"/>
      <c r="C137" s="159"/>
      <c r="D137" s="160"/>
      <c r="E137" s="1" t="s">
        <v>43</v>
      </c>
      <c r="F137" s="78">
        <f>F136-F135</f>
        <v>0</v>
      </c>
      <c r="G137" s="2">
        <v>0</v>
      </c>
      <c r="H137" s="2">
        <v>0</v>
      </c>
      <c r="I137" s="94">
        <f t="shared" si="5"/>
        <v>0</v>
      </c>
    </row>
    <row r="138" spans="1:9" ht="18" customHeight="1" x14ac:dyDescent="0.3">
      <c r="A138" s="240"/>
      <c r="B138" s="178" t="s">
        <v>44</v>
      </c>
      <c r="C138" s="179"/>
      <c r="D138" s="180"/>
      <c r="E138" s="22" t="s">
        <v>41</v>
      </c>
      <c r="F138" s="4">
        <f>F135</f>
        <v>500000</v>
      </c>
      <c r="G138" s="5">
        <v>0</v>
      </c>
      <c r="H138" s="5">
        <v>0</v>
      </c>
      <c r="I138" s="95">
        <f>F138+G138+H138</f>
        <v>500000</v>
      </c>
    </row>
    <row r="139" spans="1:9" ht="18" customHeight="1" x14ac:dyDescent="0.3">
      <c r="A139" s="240"/>
      <c r="B139" s="181"/>
      <c r="C139" s="171"/>
      <c r="D139" s="182"/>
      <c r="E139" s="22" t="s">
        <v>42</v>
      </c>
      <c r="F139" s="4">
        <f>F136</f>
        <v>500000</v>
      </c>
      <c r="G139" s="5">
        <v>0</v>
      </c>
      <c r="H139" s="5">
        <v>0</v>
      </c>
      <c r="I139" s="95">
        <f t="shared" si="5"/>
        <v>500000</v>
      </c>
    </row>
    <row r="140" spans="1:9" ht="18" customHeight="1" thickBot="1" x14ac:dyDescent="0.35">
      <c r="A140" s="242"/>
      <c r="B140" s="181"/>
      <c r="C140" s="171"/>
      <c r="D140" s="182"/>
      <c r="E140" s="120" t="s">
        <v>43</v>
      </c>
      <c r="F140" s="113">
        <f>F139-F138</f>
        <v>0</v>
      </c>
      <c r="G140" s="112">
        <v>0</v>
      </c>
      <c r="H140" s="112">
        <v>0</v>
      </c>
      <c r="I140" s="134">
        <f t="shared" si="5"/>
        <v>0</v>
      </c>
    </row>
    <row r="141" spans="1:9" ht="18" customHeight="1" x14ac:dyDescent="0.3">
      <c r="A141" s="225" t="s">
        <v>139</v>
      </c>
      <c r="B141" s="226"/>
      <c r="C141" s="226"/>
      <c r="D141" s="227"/>
      <c r="E141" s="83" t="s">
        <v>41</v>
      </c>
      <c r="F141" s="84">
        <f>F123+F132+F138</f>
        <v>31788000</v>
      </c>
      <c r="G141" s="116">
        <v>0</v>
      </c>
      <c r="H141" s="116">
        <v>0</v>
      </c>
      <c r="I141" s="86">
        <f t="shared" si="5"/>
        <v>31788000</v>
      </c>
    </row>
    <row r="142" spans="1:9" ht="18" customHeight="1" x14ac:dyDescent="0.3">
      <c r="A142" s="228"/>
      <c r="B142" s="229"/>
      <c r="C142" s="229"/>
      <c r="D142" s="230"/>
      <c r="E142" s="80" t="s">
        <v>42</v>
      </c>
      <c r="F142" s="81">
        <f>F124+F133+F139</f>
        <v>31401280</v>
      </c>
      <c r="G142" s="117">
        <v>0</v>
      </c>
      <c r="H142" s="117">
        <v>0</v>
      </c>
      <c r="I142" s="87">
        <f t="shared" si="5"/>
        <v>31401280</v>
      </c>
    </row>
    <row r="143" spans="1:9" ht="18" customHeight="1" thickBot="1" x14ac:dyDescent="0.35">
      <c r="A143" s="231"/>
      <c r="B143" s="232"/>
      <c r="C143" s="232"/>
      <c r="D143" s="233"/>
      <c r="E143" s="88" t="s">
        <v>43</v>
      </c>
      <c r="F143" s="89">
        <f>F125+F134+F140</f>
        <v>-386720</v>
      </c>
      <c r="G143" s="118">
        <v>0</v>
      </c>
      <c r="H143" s="118">
        <v>0</v>
      </c>
      <c r="I143" s="91">
        <f t="shared" si="5"/>
        <v>-386720</v>
      </c>
    </row>
    <row r="144" spans="1:9" ht="18" customHeight="1" x14ac:dyDescent="0.3">
      <c r="A144" s="241" t="s">
        <v>119</v>
      </c>
      <c r="B144" s="244" t="s">
        <v>12</v>
      </c>
      <c r="C144" s="244" t="s">
        <v>13</v>
      </c>
      <c r="D144" s="244"/>
      <c r="E144" s="121" t="s">
        <v>41</v>
      </c>
      <c r="F144" s="122">
        <v>27439440</v>
      </c>
      <c r="G144" s="123">
        <v>0</v>
      </c>
      <c r="H144" s="123">
        <v>0</v>
      </c>
      <c r="I144" s="93">
        <f t="shared" si="5"/>
        <v>27439440</v>
      </c>
    </row>
    <row r="145" spans="1:9" ht="18" customHeight="1" x14ac:dyDescent="0.3">
      <c r="A145" s="240"/>
      <c r="B145" s="243"/>
      <c r="C145" s="243"/>
      <c r="D145" s="243"/>
      <c r="E145" s="1" t="s">
        <v>42</v>
      </c>
      <c r="F145" s="3">
        <v>27439440</v>
      </c>
      <c r="G145" s="2">
        <v>0</v>
      </c>
      <c r="H145" s="2">
        <v>0</v>
      </c>
      <c r="I145" s="93">
        <f t="shared" si="5"/>
        <v>27439440</v>
      </c>
    </row>
    <row r="146" spans="1:9" ht="18" customHeight="1" x14ac:dyDescent="0.3">
      <c r="A146" s="240"/>
      <c r="B146" s="243"/>
      <c r="C146" s="243"/>
      <c r="D146" s="243"/>
      <c r="E146" s="1" t="s">
        <v>43</v>
      </c>
      <c r="F146" s="78">
        <f>F145-F144</f>
        <v>0</v>
      </c>
      <c r="G146" s="2">
        <v>0</v>
      </c>
      <c r="H146" s="2">
        <v>0</v>
      </c>
      <c r="I146" s="94">
        <f t="shared" si="5"/>
        <v>0</v>
      </c>
    </row>
    <row r="147" spans="1:9" ht="18" customHeight="1" x14ac:dyDescent="0.3">
      <c r="A147" s="240"/>
      <c r="B147" s="243"/>
      <c r="C147" s="243" t="s">
        <v>51</v>
      </c>
      <c r="D147" s="243"/>
      <c r="E147" s="1" t="s">
        <v>41</v>
      </c>
      <c r="F147" s="3">
        <v>2416840</v>
      </c>
      <c r="G147" s="2">
        <v>0</v>
      </c>
      <c r="H147" s="2">
        <v>0</v>
      </c>
      <c r="I147" s="93">
        <f t="shared" si="5"/>
        <v>2416840</v>
      </c>
    </row>
    <row r="148" spans="1:9" ht="18" customHeight="1" x14ac:dyDescent="0.3">
      <c r="A148" s="240"/>
      <c r="B148" s="243"/>
      <c r="C148" s="243"/>
      <c r="D148" s="243"/>
      <c r="E148" s="1" t="s">
        <v>42</v>
      </c>
      <c r="F148" s="3">
        <v>2416840</v>
      </c>
      <c r="G148" s="2">
        <v>0</v>
      </c>
      <c r="H148" s="2">
        <v>0</v>
      </c>
      <c r="I148" s="93">
        <f t="shared" si="5"/>
        <v>2416840</v>
      </c>
    </row>
    <row r="149" spans="1:9" ht="18" customHeight="1" x14ac:dyDescent="0.3">
      <c r="A149" s="240"/>
      <c r="B149" s="243"/>
      <c r="C149" s="243"/>
      <c r="D149" s="243"/>
      <c r="E149" s="1" t="s">
        <v>43</v>
      </c>
      <c r="F149" s="78">
        <f>F148-F147</f>
        <v>0</v>
      </c>
      <c r="G149" s="2">
        <v>0</v>
      </c>
      <c r="H149" s="2">
        <v>0</v>
      </c>
      <c r="I149" s="94">
        <f t="shared" si="5"/>
        <v>0</v>
      </c>
    </row>
    <row r="150" spans="1:9" ht="18" customHeight="1" x14ac:dyDescent="0.3">
      <c r="A150" s="240"/>
      <c r="B150" s="243"/>
      <c r="C150" s="243" t="s">
        <v>58</v>
      </c>
      <c r="D150" s="243"/>
      <c r="E150" s="1" t="s">
        <v>41</v>
      </c>
      <c r="F150" s="3">
        <v>2286720</v>
      </c>
      <c r="G150" s="2">
        <v>0</v>
      </c>
      <c r="H150" s="2">
        <v>0</v>
      </c>
      <c r="I150" s="93">
        <f t="shared" si="5"/>
        <v>2286720</v>
      </c>
    </row>
    <row r="151" spans="1:9" ht="18" customHeight="1" x14ac:dyDescent="0.3">
      <c r="A151" s="240"/>
      <c r="B151" s="243"/>
      <c r="C151" s="243"/>
      <c r="D151" s="243"/>
      <c r="E151" s="1" t="s">
        <v>42</v>
      </c>
      <c r="F151" s="3">
        <v>2286720</v>
      </c>
      <c r="G151" s="2">
        <v>0</v>
      </c>
      <c r="H151" s="2">
        <v>0</v>
      </c>
      <c r="I151" s="93">
        <f t="shared" si="5"/>
        <v>2286720</v>
      </c>
    </row>
    <row r="152" spans="1:9" ht="18" customHeight="1" x14ac:dyDescent="0.3">
      <c r="A152" s="240"/>
      <c r="B152" s="243"/>
      <c r="C152" s="243"/>
      <c r="D152" s="243"/>
      <c r="E152" s="1" t="s">
        <v>43</v>
      </c>
      <c r="F152" s="78">
        <f>F151-F150</f>
        <v>0</v>
      </c>
      <c r="G152" s="2">
        <v>0</v>
      </c>
      <c r="H152" s="2">
        <v>0</v>
      </c>
      <c r="I152" s="94">
        <f t="shared" si="5"/>
        <v>0</v>
      </c>
    </row>
    <row r="153" spans="1:9" ht="18" customHeight="1" x14ac:dyDescent="0.3">
      <c r="A153" s="240"/>
      <c r="B153" s="243"/>
      <c r="C153" s="243" t="s">
        <v>118</v>
      </c>
      <c r="D153" s="243"/>
      <c r="E153" s="1" t="s">
        <v>41</v>
      </c>
      <c r="F153" s="3">
        <v>1800000</v>
      </c>
      <c r="G153" s="2">
        <v>0</v>
      </c>
      <c r="H153" s="2">
        <v>0</v>
      </c>
      <c r="I153" s="93">
        <f t="shared" si="5"/>
        <v>1800000</v>
      </c>
    </row>
    <row r="154" spans="1:9" ht="18" customHeight="1" x14ac:dyDescent="0.3">
      <c r="A154" s="240"/>
      <c r="B154" s="243"/>
      <c r="C154" s="243"/>
      <c r="D154" s="243"/>
      <c r="E154" s="1" t="s">
        <v>42</v>
      </c>
      <c r="F154" s="3">
        <v>1800000</v>
      </c>
      <c r="G154" s="2">
        <v>0</v>
      </c>
      <c r="H154" s="2">
        <v>0</v>
      </c>
      <c r="I154" s="93">
        <f t="shared" si="5"/>
        <v>1800000</v>
      </c>
    </row>
    <row r="155" spans="1:9" ht="18" customHeight="1" x14ac:dyDescent="0.3">
      <c r="A155" s="240"/>
      <c r="B155" s="243"/>
      <c r="C155" s="243"/>
      <c r="D155" s="243"/>
      <c r="E155" s="1" t="s">
        <v>43</v>
      </c>
      <c r="F155" s="78">
        <f>F154-F153</f>
        <v>0</v>
      </c>
      <c r="G155" s="2">
        <v>0</v>
      </c>
      <c r="H155" s="2">
        <v>0</v>
      </c>
      <c r="I155" s="94">
        <f t="shared" si="5"/>
        <v>0</v>
      </c>
    </row>
    <row r="156" spans="1:9" ht="18" customHeight="1" x14ac:dyDescent="0.3">
      <c r="A156" s="240"/>
      <c r="B156" s="178" t="s">
        <v>44</v>
      </c>
      <c r="C156" s="179"/>
      <c r="D156" s="180"/>
      <c r="E156" s="22" t="s">
        <v>41</v>
      </c>
      <c r="F156" s="4">
        <f>F144+F147+F150+F153</f>
        <v>33943000</v>
      </c>
      <c r="G156" s="5">
        <v>0</v>
      </c>
      <c r="H156" s="5">
        <v>0</v>
      </c>
      <c r="I156" s="95">
        <f t="shared" ref="I156:I176" si="6">F156+G156+H156</f>
        <v>33943000</v>
      </c>
    </row>
    <row r="157" spans="1:9" ht="18" customHeight="1" x14ac:dyDescent="0.3">
      <c r="A157" s="240"/>
      <c r="B157" s="181"/>
      <c r="C157" s="171"/>
      <c r="D157" s="182"/>
      <c r="E157" s="22" t="s">
        <v>42</v>
      </c>
      <c r="F157" s="4">
        <f>F145+F148+F151+F154</f>
        <v>33943000</v>
      </c>
      <c r="G157" s="5">
        <v>0</v>
      </c>
      <c r="H157" s="5">
        <v>0</v>
      </c>
      <c r="I157" s="95">
        <f t="shared" si="6"/>
        <v>33943000</v>
      </c>
    </row>
    <row r="158" spans="1:9" ht="18" customHeight="1" thickBot="1" x14ac:dyDescent="0.35">
      <c r="A158" s="240"/>
      <c r="B158" s="181"/>
      <c r="C158" s="171"/>
      <c r="D158" s="182"/>
      <c r="E158" s="120" t="s">
        <v>43</v>
      </c>
      <c r="F158" s="112">
        <v>0</v>
      </c>
      <c r="G158" s="112">
        <v>0</v>
      </c>
      <c r="H158" s="112">
        <v>0</v>
      </c>
      <c r="I158" s="134">
        <f t="shared" si="6"/>
        <v>0</v>
      </c>
    </row>
    <row r="159" spans="1:9" ht="18" customHeight="1" x14ac:dyDescent="0.3">
      <c r="A159" s="225" t="s">
        <v>140</v>
      </c>
      <c r="B159" s="226"/>
      <c r="C159" s="226"/>
      <c r="D159" s="227"/>
      <c r="E159" s="83" t="s">
        <v>41</v>
      </c>
      <c r="F159" s="84">
        <f>F156</f>
        <v>33943000</v>
      </c>
      <c r="G159" s="116">
        <v>0</v>
      </c>
      <c r="H159" s="116">
        <v>0</v>
      </c>
      <c r="I159" s="86">
        <f t="shared" si="6"/>
        <v>33943000</v>
      </c>
    </row>
    <row r="160" spans="1:9" ht="18" customHeight="1" x14ac:dyDescent="0.3">
      <c r="A160" s="228"/>
      <c r="B160" s="229"/>
      <c r="C160" s="229"/>
      <c r="D160" s="230"/>
      <c r="E160" s="80" t="s">
        <v>42</v>
      </c>
      <c r="F160" s="81">
        <f>F157</f>
        <v>33943000</v>
      </c>
      <c r="G160" s="117">
        <v>0</v>
      </c>
      <c r="H160" s="117">
        <v>0</v>
      </c>
      <c r="I160" s="87">
        <f t="shared" si="6"/>
        <v>33943000</v>
      </c>
    </row>
    <row r="161" spans="1:9" ht="18" customHeight="1" thickBot="1" x14ac:dyDescent="0.35">
      <c r="A161" s="231"/>
      <c r="B161" s="232"/>
      <c r="C161" s="232"/>
      <c r="D161" s="233"/>
      <c r="E161" s="88" t="s">
        <v>43</v>
      </c>
      <c r="F161" s="89">
        <f>F160-F159</f>
        <v>0</v>
      </c>
      <c r="G161" s="118">
        <v>0</v>
      </c>
      <c r="H161" s="118">
        <v>0</v>
      </c>
      <c r="I161" s="91">
        <f t="shared" si="6"/>
        <v>0</v>
      </c>
    </row>
    <row r="162" spans="1:9" ht="18" customHeight="1" x14ac:dyDescent="0.3">
      <c r="A162" s="241" t="s">
        <v>121</v>
      </c>
      <c r="B162" s="161" t="s">
        <v>27</v>
      </c>
      <c r="C162" s="246" t="s">
        <v>120</v>
      </c>
      <c r="D162" s="247"/>
      <c r="E162" s="102" t="s">
        <v>41</v>
      </c>
      <c r="F162" s="105">
        <v>18120000</v>
      </c>
      <c r="G162" s="103">
        <v>0</v>
      </c>
      <c r="H162" s="103">
        <v>0</v>
      </c>
      <c r="I162" s="93">
        <f t="shared" si="6"/>
        <v>18120000</v>
      </c>
    </row>
    <row r="163" spans="1:9" ht="18" customHeight="1" x14ac:dyDescent="0.3">
      <c r="A163" s="240"/>
      <c r="B163" s="161"/>
      <c r="C163" s="155"/>
      <c r="D163" s="157"/>
      <c r="E163" s="1" t="s">
        <v>42</v>
      </c>
      <c r="F163" s="3">
        <v>18120000</v>
      </c>
      <c r="G163" s="2">
        <v>0</v>
      </c>
      <c r="H163" s="2">
        <v>0</v>
      </c>
      <c r="I163" s="93">
        <f t="shared" si="6"/>
        <v>18120000</v>
      </c>
    </row>
    <row r="164" spans="1:9" ht="18" customHeight="1" x14ac:dyDescent="0.3">
      <c r="A164" s="240"/>
      <c r="B164" s="163"/>
      <c r="C164" s="158"/>
      <c r="D164" s="160"/>
      <c r="E164" s="1" t="s">
        <v>43</v>
      </c>
      <c r="F164" s="78">
        <f>F163-F162</f>
        <v>0</v>
      </c>
      <c r="G164" s="2">
        <v>0</v>
      </c>
      <c r="H164" s="2">
        <v>0</v>
      </c>
      <c r="I164" s="94">
        <f t="shared" si="6"/>
        <v>0</v>
      </c>
    </row>
    <row r="165" spans="1:9" ht="18" customHeight="1" x14ac:dyDescent="0.3">
      <c r="A165" s="240"/>
      <c r="B165" s="178" t="s">
        <v>44</v>
      </c>
      <c r="C165" s="179"/>
      <c r="D165" s="180"/>
      <c r="E165" s="22" t="s">
        <v>41</v>
      </c>
      <c r="F165" s="4">
        <v>18840000</v>
      </c>
      <c r="G165" s="5">
        <v>0</v>
      </c>
      <c r="H165" s="5">
        <v>0</v>
      </c>
      <c r="I165" s="95">
        <f t="shared" si="6"/>
        <v>18840000</v>
      </c>
    </row>
    <row r="166" spans="1:9" ht="18" customHeight="1" x14ac:dyDescent="0.3">
      <c r="A166" s="240"/>
      <c r="B166" s="181"/>
      <c r="C166" s="171"/>
      <c r="D166" s="182"/>
      <c r="E166" s="22" t="s">
        <v>42</v>
      </c>
      <c r="F166" s="4">
        <v>18840000</v>
      </c>
      <c r="G166" s="5">
        <v>0</v>
      </c>
      <c r="H166" s="5">
        <v>0</v>
      </c>
      <c r="I166" s="95">
        <f t="shared" si="6"/>
        <v>18840000</v>
      </c>
    </row>
    <row r="167" spans="1:9" ht="18" customHeight="1" x14ac:dyDescent="0.3">
      <c r="A167" s="240"/>
      <c r="B167" s="183"/>
      <c r="C167" s="184"/>
      <c r="D167" s="185"/>
      <c r="E167" s="22" t="s">
        <v>43</v>
      </c>
      <c r="F167" s="5">
        <v>0</v>
      </c>
      <c r="G167" s="5">
        <v>0</v>
      </c>
      <c r="H167" s="5">
        <v>0</v>
      </c>
      <c r="I167" s="96">
        <f t="shared" si="6"/>
        <v>0</v>
      </c>
    </row>
    <row r="168" spans="1:9" ht="18" customHeight="1" x14ac:dyDescent="0.3">
      <c r="A168" s="240"/>
      <c r="B168" s="162" t="s">
        <v>21</v>
      </c>
      <c r="C168" s="152" t="s">
        <v>21</v>
      </c>
      <c r="D168" s="154"/>
      <c r="E168" s="1" t="s">
        <v>41</v>
      </c>
      <c r="F168" s="3">
        <v>6080000</v>
      </c>
      <c r="G168" s="2">
        <v>0</v>
      </c>
      <c r="H168" s="2">
        <v>0</v>
      </c>
      <c r="I168" s="93">
        <f t="shared" si="6"/>
        <v>6080000</v>
      </c>
    </row>
    <row r="169" spans="1:9" ht="18" customHeight="1" x14ac:dyDescent="0.3">
      <c r="A169" s="240"/>
      <c r="B169" s="161"/>
      <c r="C169" s="155"/>
      <c r="D169" s="157"/>
      <c r="E169" s="1" t="s">
        <v>42</v>
      </c>
      <c r="F169" s="3">
        <v>6080000</v>
      </c>
      <c r="G169" s="2">
        <v>0</v>
      </c>
      <c r="H169" s="2">
        <v>0</v>
      </c>
      <c r="I169" s="93">
        <f t="shared" si="6"/>
        <v>6080000</v>
      </c>
    </row>
    <row r="170" spans="1:9" ht="18" customHeight="1" x14ac:dyDescent="0.3">
      <c r="A170" s="240"/>
      <c r="B170" s="163"/>
      <c r="C170" s="158"/>
      <c r="D170" s="160"/>
      <c r="E170" s="1" t="s">
        <v>43</v>
      </c>
      <c r="F170" s="78">
        <f>F169-F168</f>
        <v>0</v>
      </c>
      <c r="G170" s="2">
        <v>0</v>
      </c>
      <c r="H170" s="2">
        <v>0</v>
      </c>
      <c r="I170" s="94">
        <f t="shared" si="6"/>
        <v>0</v>
      </c>
    </row>
    <row r="171" spans="1:9" ht="18" customHeight="1" x14ac:dyDescent="0.3">
      <c r="A171" s="240"/>
      <c r="B171" s="178" t="s">
        <v>44</v>
      </c>
      <c r="C171" s="179"/>
      <c r="D171" s="180"/>
      <c r="E171" s="22" t="s">
        <v>41</v>
      </c>
      <c r="F171" s="4">
        <f>F162+F165</f>
        <v>36960000</v>
      </c>
      <c r="G171" s="5">
        <v>0</v>
      </c>
      <c r="H171" s="5">
        <v>0</v>
      </c>
      <c r="I171" s="95">
        <f t="shared" si="6"/>
        <v>36960000</v>
      </c>
    </row>
    <row r="172" spans="1:9" ht="18" customHeight="1" x14ac:dyDescent="0.3">
      <c r="A172" s="240"/>
      <c r="B172" s="181"/>
      <c r="C172" s="171"/>
      <c r="D172" s="182"/>
      <c r="E172" s="22" t="s">
        <v>42</v>
      </c>
      <c r="F172" s="4">
        <f>F163+F166</f>
        <v>36960000</v>
      </c>
      <c r="G172" s="5">
        <v>0</v>
      </c>
      <c r="H172" s="5">
        <v>0</v>
      </c>
      <c r="I172" s="95">
        <f t="shared" si="6"/>
        <v>36960000</v>
      </c>
    </row>
    <row r="173" spans="1:9" ht="18" customHeight="1" thickBot="1" x14ac:dyDescent="0.35">
      <c r="A173" s="240"/>
      <c r="B173" s="181"/>
      <c r="C173" s="171"/>
      <c r="D173" s="182"/>
      <c r="E173" s="120" t="s">
        <v>43</v>
      </c>
      <c r="F173" s="112">
        <v>0</v>
      </c>
      <c r="G173" s="112">
        <v>0</v>
      </c>
      <c r="H173" s="112">
        <v>0</v>
      </c>
      <c r="I173" s="134">
        <f t="shared" si="6"/>
        <v>0</v>
      </c>
    </row>
    <row r="174" spans="1:9" ht="18" customHeight="1" x14ac:dyDescent="0.3">
      <c r="A174" s="225" t="s">
        <v>141</v>
      </c>
      <c r="B174" s="226"/>
      <c r="C174" s="226"/>
      <c r="D174" s="227"/>
      <c r="E174" s="83" t="s">
        <v>41</v>
      </c>
      <c r="F174" s="84">
        <v>24500000</v>
      </c>
      <c r="G174" s="116">
        <v>0</v>
      </c>
      <c r="H174" s="116">
        <v>0</v>
      </c>
      <c r="I174" s="86">
        <f t="shared" si="6"/>
        <v>24500000</v>
      </c>
    </row>
    <row r="175" spans="1:9" ht="18" customHeight="1" x14ac:dyDescent="0.3">
      <c r="A175" s="228"/>
      <c r="B175" s="229"/>
      <c r="C175" s="229"/>
      <c r="D175" s="230"/>
      <c r="E175" s="80" t="s">
        <v>42</v>
      </c>
      <c r="F175" s="81">
        <v>24500000</v>
      </c>
      <c r="G175" s="117">
        <v>0</v>
      </c>
      <c r="H175" s="117">
        <v>0</v>
      </c>
      <c r="I175" s="87">
        <f t="shared" si="6"/>
        <v>24500000</v>
      </c>
    </row>
    <row r="176" spans="1:9" ht="18" customHeight="1" thickBot="1" x14ac:dyDescent="0.35">
      <c r="A176" s="231"/>
      <c r="B176" s="232"/>
      <c r="C176" s="232"/>
      <c r="D176" s="233"/>
      <c r="E176" s="88" t="s">
        <v>43</v>
      </c>
      <c r="F176" s="89">
        <f>F175-F174</f>
        <v>0</v>
      </c>
      <c r="G176" s="118">
        <v>0</v>
      </c>
      <c r="H176" s="118">
        <v>0</v>
      </c>
      <c r="I176" s="91">
        <f t="shared" si="6"/>
        <v>0</v>
      </c>
    </row>
    <row r="177" spans="1:9" ht="18" customHeight="1" x14ac:dyDescent="0.3">
      <c r="A177" s="241" t="s">
        <v>133</v>
      </c>
      <c r="B177" s="161" t="s">
        <v>12</v>
      </c>
      <c r="C177" s="155" t="s">
        <v>13</v>
      </c>
      <c r="D177" s="157"/>
      <c r="E177" s="102" t="s">
        <v>41</v>
      </c>
      <c r="F177" s="105">
        <v>23874000</v>
      </c>
      <c r="G177" s="103">
        <v>0</v>
      </c>
      <c r="H177" s="103">
        <v>0</v>
      </c>
      <c r="I177" s="133">
        <f t="shared" ref="I177:I240" si="7">F177+G177+H177</f>
        <v>23874000</v>
      </c>
    </row>
    <row r="178" spans="1:9" ht="18" customHeight="1" x14ac:dyDescent="0.3">
      <c r="A178" s="240"/>
      <c r="B178" s="161"/>
      <c r="C178" s="155"/>
      <c r="D178" s="157"/>
      <c r="E178" s="1" t="s">
        <v>42</v>
      </c>
      <c r="F178" s="3">
        <v>23873280</v>
      </c>
      <c r="G178" s="2">
        <v>0</v>
      </c>
      <c r="H178" s="2">
        <v>0</v>
      </c>
      <c r="I178" s="93">
        <f t="shared" si="7"/>
        <v>23873280</v>
      </c>
    </row>
    <row r="179" spans="1:9" ht="18" customHeight="1" x14ac:dyDescent="0.3">
      <c r="A179" s="240"/>
      <c r="B179" s="161"/>
      <c r="C179" s="158"/>
      <c r="D179" s="160"/>
      <c r="E179" s="1" t="s">
        <v>43</v>
      </c>
      <c r="F179" s="78">
        <f>F178-F177</f>
        <v>-720</v>
      </c>
      <c r="G179" s="2">
        <v>0</v>
      </c>
      <c r="H179" s="2">
        <v>0</v>
      </c>
      <c r="I179" s="94">
        <f t="shared" si="7"/>
        <v>-720</v>
      </c>
    </row>
    <row r="180" spans="1:9" ht="18" customHeight="1" x14ac:dyDescent="0.3">
      <c r="A180" s="240"/>
      <c r="B180" s="161"/>
      <c r="C180" s="152" t="s">
        <v>100</v>
      </c>
      <c r="D180" s="154"/>
      <c r="E180" s="1" t="s">
        <v>41</v>
      </c>
      <c r="F180" s="3">
        <v>2628000</v>
      </c>
      <c r="G180" s="2">
        <v>0</v>
      </c>
      <c r="H180" s="2">
        <v>0</v>
      </c>
      <c r="I180" s="93">
        <f t="shared" si="7"/>
        <v>2628000</v>
      </c>
    </row>
    <row r="181" spans="1:9" ht="18" customHeight="1" x14ac:dyDescent="0.3">
      <c r="A181" s="240"/>
      <c r="B181" s="161"/>
      <c r="C181" s="155"/>
      <c r="D181" s="157"/>
      <c r="E181" s="1" t="s">
        <v>42</v>
      </c>
      <c r="F181" s="3">
        <v>2420120</v>
      </c>
      <c r="G181" s="2">
        <v>0</v>
      </c>
      <c r="H181" s="2">
        <v>0</v>
      </c>
      <c r="I181" s="93">
        <f t="shared" si="7"/>
        <v>2420120</v>
      </c>
    </row>
    <row r="182" spans="1:9" ht="18" customHeight="1" x14ac:dyDescent="0.3">
      <c r="A182" s="240"/>
      <c r="B182" s="161"/>
      <c r="C182" s="158"/>
      <c r="D182" s="160"/>
      <c r="E182" s="1" t="s">
        <v>43</v>
      </c>
      <c r="F182" s="78">
        <f>F181-F180</f>
        <v>-207880</v>
      </c>
      <c r="G182" s="2">
        <v>0</v>
      </c>
      <c r="H182" s="2">
        <v>0</v>
      </c>
      <c r="I182" s="94">
        <f t="shared" si="7"/>
        <v>-207880</v>
      </c>
    </row>
    <row r="183" spans="1:9" ht="18" customHeight="1" x14ac:dyDescent="0.3">
      <c r="A183" s="240"/>
      <c r="B183" s="161"/>
      <c r="C183" s="152" t="s">
        <v>58</v>
      </c>
      <c r="D183" s="154"/>
      <c r="E183" s="1" t="s">
        <v>41</v>
      </c>
      <c r="F183" s="3">
        <v>1990000</v>
      </c>
      <c r="G183" s="2">
        <v>0</v>
      </c>
      <c r="H183" s="2">
        <v>0</v>
      </c>
      <c r="I183" s="93">
        <f t="shared" si="7"/>
        <v>1990000</v>
      </c>
    </row>
    <row r="184" spans="1:9" ht="18" customHeight="1" x14ac:dyDescent="0.3">
      <c r="A184" s="240"/>
      <c r="B184" s="161"/>
      <c r="C184" s="155"/>
      <c r="D184" s="157"/>
      <c r="E184" s="1" t="s">
        <v>42</v>
      </c>
      <c r="F184" s="3">
        <v>1989480</v>
      </c>
      <c r="G184" s="2">
        <v>0</v>
      </c>
      <c r="H184" s="2">
        <v>0</v>
      </c>
      <c r="I184" s="93">
        <f t="shared" si="7"/>
        <v>1989480</v>
      </c>
    </row>
    <row r="185" spans="1:9" ht="18" customHeight="1" x14ac:dyDescent="0.3">
      <c r="A185" s="240"/>
      <c r="B185" s="161"/>
      <c r="C185" s="158"/>
      <c r="D185" s="160"/>
      <c r="E185" s="1" t="s">
        <v>43</v>
      </c>
      <c r="F185" s="78">
        <f>F184-F183</f>
        <v>-520</v>
      </c>
      <c r="G185" s="2">
        <v>0</v>
      </c>
      <c r="H185" s="2">
        <v>0</v>
      </c>
      <c r="I185" s="94">
        <f t="shared" si="7"/>
        <v>-520</v>
      </c>
    </row>
    <row r="186" spans="1:9" ht="18" customHeight="1" x14ac:dyDescent="0.3">
      <c r="A186" s="240"/>
      <c r="B186" s="161"/>
      <c r="C186" s="152" t="s">
        <v>16</v>
      </c>
      <c r="D186" s="154"/>
      <c r="E186" s="1" t="s">
        <v>41</v>
      </c>
      <c r="F186" s="3">
        <v>2571000</v>
      </c>
      <c r="G186" s="2">
        <v>0</v>
      </c>
      <c r="H186" s="2">
        <v>0</v>
      </c>
      <c r="I186" s="93">
        <f t="shared" si="7"/>
        <v>2571000</v>
      </c>
    </row>
    <row r="187" spans="1:9" ht="18" customHeight="1" x14ac:dyDescent="0.3">
      <c r="A187" s="240"/>
      <c r="B187" s="161"/>
      <c r="C187" s="155"/>
      <c r="D187" s="157"/>
      <c r="E187" s="1" t="s">
        <v>42</v>
      </c>
      <c r="F187" s="3">
        <v>2363340</v>
      </c>
      <c r="G187" s="2">
        <v>0</v>
      </c>
      <c r="H187" s="2">
        <v>0</v>
      </c>
      <c r="I187" s="93">
        <f t="shared" si="7"/>
        <v>2363340</v>
      </c>
    </row>
    <row r="188" spans="1:9" ht="18" customHeight="1" x14ac:dyDescent="0.3">
      <c r="A188" s="240"/>
      <c r="B188" s="161"/>
      <c r="C188" s="158"/>
      <c r="D188" s="160"/>
      <c r="E188" s="1" t="s">
        <v>43</v>
      </c>
      <c r="F188" s="78">
        <f>F187-F186</f>
        <v>-207660</v>
      </c>
      <c r="G188" s="2">
        <v>0</v>
      </c>
      <c r="H188" s="2">
        <v>0</v>
      </c>
      <c r="I188" s="94">
        <f t="shared" si="7"/>
        <v>-207660</v>
      </c>
    </row>
    <row r="189" spans="1:9" ht="18" customHeight="1" x14ac:dyDescent="0.3">
      <c r="A189" s="240"/>
      <c r="B189" s="161"/>
      <c r="C189" s="152" t="s">
        <v>101</v>
      </c>
      <c r="D189" s="154"/>
      <c r="E189" s="1" t="s">
        <v>41</v>
      </c>
      <c r="F189" s="3">
        <v>2388000</v>
      </c>
      <c r="G189" s="2">
        <v>0</v>
      </c>
      <c r="H189" s="2">
        <v>0</v>
      </c>
      <c r="I189" s="93">
        <f t="shared" si="7"/>
        <v>2388000</v>
      </c>
    </row>
    <row r="190" spans="1:9" ht="18" customHeight="1" x14ac:dyDescent="0.3">
      <c r="A190" s="240"/>
      <c r="B190" s="161"/>
      <c r="C190" s="155"/>
      <c r="D190" s="157"/>
      <c r="E190" s="1" t="s">
        <v>42</v>
      </c>
      <c r="F190" s="3">
        <v>2387320</v>
      </c>
      <c r="G190" s="2">
        <v>0</v>
      </c>
      <c r="H190" s="2">
        <v>0</v>
      </c>
      <c r="I190" s="93">
        <f t="shared" si="7"/>
        <v>2387320</v>
      </c>
    </row>
    <row r="191" spans="1:9" ht="18" customHeight="1" x14ac:dyDescent="0.3">
      <c r="A191" s="240"/>
      <c r="B191" s="163"/>
      <c r="C191" s="158"/>
      <c r="D191" s="160"/>
      <c r="E191" s="1" t="s">
        <v>43</v>
      </c>
      <c r="F191" s="78">
        <f>F190-F189</f>
        <v>-680</v>
      </c>
      <c r="G191" s="2">
        <v>0</v>
      </c>
      <c r="H191" s="2">
        <v>0</v>
      </c>
      <c r="I191" s="94">
        <f t="shared" si="7"/>
        <v>-680</v>
      </c>
    </row>
    <row r="192" spans="1:9" ht="18" customHeight="1" x14ac:dyDescent="0.3">
      <c r="A192" s="240"/>
      <c r="B192" s="178" t="s">
        <v>44</v>
      </c>
      <c r="C192" s="179"/>
      <c r="D192" s="180"/>
      <c r="E192" s="22" t="s">
        <v>41</v>
      </c>
      <c r="F192" s="4">
        <f>F177+F180+F183+F186+F189</f>
        <v>33451000</v>
      </c>
      <c r="G192" s="5">
        <v>0</v>
      </c>
      <c r="H192" s="5">
        <v>0</v>
      </c>
      <c r="I192" s="95">
        <f t="shared" si="7"/>
        <v>33451000</v>
      </c>
    </row>
    <row r="193" spans="1:9" ht="18" customHeight="1" x14ac:dyDescent="0.3">
      <c r="A193" s="240"/>
      <c r="B193" s="181"/>
      <c r="C193" s="171"/>
      <c r="D193" s="182"/>
      <c r="E193" s="22" t="s">
        <v>42</v>
      </c>
      <c r="F193" s="4">
        <f>F178+F181+F184+F187+F190</f>
        <v>33033540</v>
      </c>
      <c r="G193" s="5">
        <v>0</v>
      </c>
      <c r="H193" s="5">
        <v>0</v>
      </c>
      <c r="I193" s="95">
        <f t="shared" si="7"/>
        <v>33033540</v>
      </c>
    </row>
    <row r="194" spans="1:9" ht="18" customHeight="1" x14ac:dyDescent="0.3">
      <c r="A194" s="240"/>
      <c r="B194" s="183"/>
      <c r="C194" s="184"/>
      <c r="D194" s="185"/>
      <c r="E194" s="22" t="s">
        <v>43</v>
      </c>
      <c r="F194" s="79">
        <f>F193-F192</f>
        <v>-417460</v>
      </c>
      <c r="G194" s="5">
        <v>0</v>
      </c>
      <c r="H194" s="5">
        <v>0</v>
      </c>
      <c r="I194" s="96">
        <f t="shared" si="7"/>
        <v>-417460</v>
      </c>
    </row>
    <row r="195" spans="1:9" ht="18" customHeight="1" x14ac:dyDescent="0.3">
      <c r="A195" s="240"/>
      <c r="B195" s="162" t="s">
        <v>99</v>
      </c>
      <c r="C195" s="152" t="s">
        <v>102</v>
      </c>
      <c r="D195" s="154"/>
      <c r="E195" s="1" t="s">
        <v>41</v>
      </c>
      <c r="F195" s="3">
        <v>200000</v>
      </c>
      <c r="G195" s="2">
        <v>0</v>
      </c>
      <c r="H195" s="2">
        <v>0</v>
      </c>
      <c r="I195" s="93">
        <f t="shared" si="7"/>
        <v>200000</v>
      </c>
    </row>
    <row r="196" spans="1:9" ht="18" customHeight="1" x14ac:dyDescent="0.3">
      <c r="A196" s="240"/>
      <c r="B196" s="161"/>
      <c r="C196" s="155"/>
      <c r="D196" s="157"/>
      <c r="E196" s="1" t="s">
        <v>42</v>
      </c>
      <c r="F196" s="3">
        <v>200000</v>
      </c>
      <c r="G196" s="2">
        <v>0</v>
      </c>
      <c r="H196" s="2">
        <v>0</v>
      </c>
      <c r="I196" s="93">
        <f t="shared" si="7"/>
        <v>200000</v>
      </c>
    </row>
    <row r="197" spans="1:9" ht="18" customHeight="1" x14ac:dyDescent="0.3">
      <c r="A197" s="240"/>
      <c r="B197" s="161"/>
      <c r="C197" s="158"/>
      <c r="D197" s="160"/>
      <c r="E197" s="1" t="s">
        <v>43</v>
      </c>
      <c r="F197" s="78">
        <f>F196-F195</f>
        <v>0</v>
      </c>
      <c r="G197" s="2">
        <v>0</v>
      </c>
      <c r="H197" s="2">
        <v>0</v>
      </c>
      <c r="I197" s="94">
        <f t="shared" si="7"/>
        <v>0</v>
      </c>
    </row>
    <row r="198" spans="1:9" ht="18" customHeight="1" x14ac:dyDescent="0.3">
      <c r="A198" s="240"/>
      <c r="B198" s="178" t="s">
        <v>44</v>
      </c>
      <c r="C198" s="179"/>
      <c r="D198" s="180"/>
      <c r="E198" s="22" t="s">
        <v>41</v>
      </c>
      <c r="F198" s="4">
        <f>F195</f>
        <v>200000</v>
      </c>
      <c r="G198" s="5">
        <v>0</v>
      </c>
      <c r="H198" s="5">
        <v>0</v>
      </c>
      <c r="I198" s="95">
        <f t="shared" si="7"/>
        <v>200000</v>
      </c>
    </row>
    <row r="199" spans="1:9" ht="18" customHeight="1" x14ac:dyDescent="0.3">
      <c r="A199" s="240"/>
      <c r="B199" s="181"/>
      <c r="C199" s="171"/>
      <c r="D199" s="182"/>
      <c r="E199" s="22" t="s">
        <v>42</v>
      </c>
      <c r="F199" s="4">
        <f>F196</f>
        <v>200000</v>
      </c>
      <c r="G199" s="5">
        <v>0</v>
      </c>
      <c r="H199" s="5">
        <v>0</v>
      </c>
      <c r="I199" s="95">
        <f t="shared" si="7"/>
        <v>200000</v>
      </c>
    </row>
    <row r="200" spans="1:9" ht="18" customHeight="1" x14ac:dyDescent="0.3">
      <c r="A200" s="240"/>
      <c r="B200" s="183"/>
      <c r="C200" s="184"/>
      <c r="D200" s="185"/>
      <c r="E200" s="22" t="s">
        <v>43</v>
      </c>
      <c r="F200" s="79">
        <f>F199-F198</f>
        <v>0</v>
      </c>
      <c r="G200" s="5">
        <v>0</v>
      </c>
      <c r="H200" s="5">
        <v>0</v>
      </c>
      <c r="I200" s="96">
        <f t="shared" si="7"/>
        <v>0</v>
      </c>
    </row>
    <row r="201" spans="1:9" ht="18" customHeight="1" x14ac:dyDescent="0.3">
      <c r="A201" s="240"/>
      <c r="B201" s="162" t="s">
        <v>21</v>
      </c>
      <c r="C201" s="152" t="s">
        <v>53</v>
      </c>
      <c r="D201" s="154"/>
      <c r="E201" s="1" t="s">
        <v>41</v>
      </c>
      <c r="F201" s="3">
        <v>300000</v>
      </c>
      <c r="G201" s="2">
        <v>0</v>
      </c>
      <c r="H201" s="2">
        <v>0</v>
      </c>
      <c r="I201" s="93">
        <f t="shared" si="7"/>
        <v>300000</v>
      </c>
    </row>
    <row r="202" spans="1:9" ht="18" customHeight="1" x14ac:dyDescent="0.3">
      <c r="A202" s="240"/>
      <c r="B202" s="161"/>
      <c r="C202" s="155"/>
      <c r="D202" s="157"/>
      <c r="E202" s="1" t="s">
        <v>42</v>
      </c>
      <c r="F202" s="3">
        <v>300000</v>
      </c>
      <c r="G202" s="2">
        <v>0</v>
      </c>
      <c r="H202" s="2">
        <v>0</v>
      </c>
      <c r="I202" s="93">
        <f t="shared" si="7"/>
        <v>300000</v>
      </c>
    </row>
    <row r="203" spans="1:9" ht="18" customHeight="1" x14ac:dyDescent="0.3">
      <c r="A203" s="240"/>
      <c r="B203" s="161"/>
      <c r="C203" s="158"/>
      <c r="D203" s="160"/>
      <c r="E203" s="1" t="s">
        <v>43</v>
      </c>
      <c r="F203" s="78">
        <f>F202-F201</f>
        <v>0</v>
      </c>
      <c r="G203" s="2">
        <v>0</v>
      </c>
      <c r="H203" s="2">
        <v>0</v>
      </c>
      <c r="I203" s="94">
        <f t="shared" si="7"/>
        <v>0</v>
      </c>
    </row>
    <row r="204" spans="1:9" ht="18" customHeight="1" x14ac:dyDescent="0.3">
      <c r="A204" s="240"/>
      <c r="B204" s="161"/>
      <c r="C204" s="152" t="s">
        <v>59</v>
      </c>
      <c r="D204" s="154"/>
      <c r="E204" s="1" t="s">
        <v>41</v>
      </c>
      <c r="F204" s="3">
        <v>3432000</v>
      </c>
      <c r="G204" s="2">
        <v>0</v>
      </c>
      <c r="H204" s="2">
        <v>0</v>
      </c>
      <c r="I204" s="93">
        <f t="shared" si="7"/>
        <v>3432000</v>
      </c>
    </row>
    <row r="205" spans="1:9" ht="18" customHeight="1" x14ac:dyDescent="0.3">
      <c r="A205" s="240"/>
      <c r="B205" s="161"/>
      <c r="C205" s="155"/>
      <c r="D205" s="157"/>
      <c r="E205" s="1" t="s">
        <v>42</v>
      </c>
      <c r="F205" s="3">
        <v>3432000</v>
      </c>
      <c r="G205" s="2">
        <v>0</v>
      </c>
      <c r="H205" s="2">
        <v>0</v>
      </c>
      <c r="I205" s="93">
        <f t="shared" si="7"/>
        <v>3432000</v>
      </c>
    </row>
    <row r="206" spans="1:9" ht="18" customHeight="1" x14ac:dyDescent="0.3">
      <c r="A206" s="240"/>
      <c r="B206" s="161"/>
      <c r="C206" s="158"/>
      <c r="D206" s="160"/>
      <c r="E206" s="1" t="s">
        <v>43</v>
      </c>
      <c r="F206" s="78">
        <f>F205-F204</f>
        <v>0</v>
      </c>
      <c r="G206" s="2">
        <v>0</v>
      </c>
      <c r="H206" s="2">
        <v>0</v>
      </c>
      <c r="I206" s="94">
        <f t="shared" si="7"/>
        <v>0</v>
      </c>
    </row>
    <row r="207" spans="1:9" ht="18" customHeight="1" x14ac:dyDescent="0.3">
      <c r="A207" s="240"/>
      <c r="B207" s="178" t="s">
        <v>44</v>
      </c>
      <c r="C207" s="179"/>
      <c r="D207" s="180"/>
      <c r="E207" s="22" t="s">
        <v>41</v>
      </c>
      <c r="F207" s="4">
        <f>F201+F204</f>
        <v>3732000</v>
      </c>
      <c r="G207" s="5">
        <v>0</v>
      </c>
      <c r="H207" s="5">
        <v>0</v>
      </c>
      <c r="I207" s="95">
        <f t="shared" si="7"/>
        <v>3732000</v>
      </c>
    </row>
    <row r="208" spans="1:9" ht="18" customHeight="1" x14ac:dyDescent="0.3">
      <c r="A208" s="240"/>
      <c r="B208" s="181"/>
      <c r="C208" s="171"/>
      <c r="D208" s="182"/>
      <c r="E208" s="22" t="s">
        <v>42</v>
      </c>
      <c r="F208" s="4">
        <f>F202+F205</f>
        <v>3732000</v>
      </c>
      <c r="G208" s="5">
        <v>0</v>
      </c>
      <c r="H208" s="5">
        <v>0</v>
      </c>
      <c r="I208" s="95">
        <f t="shared" si="7"/>
        <v>3732000</v>
      </c>
    </row>
    <row r="209" spans="1:9" ht="18" customHeight="1" x14ac:dyDescent="0.3">
      <c r="A209" s="240"/>
      <c r="B209" s="183"/>
      <c r="C209" s="184"/>
      <c r="D209" s="185"/>
      <c r="E209" s="22" t="s">
        <v>43</v>
      </c>
      <c r="F209" s="79">
        <f>F208-F207</f>
        <v>0</v>
      </c>
      <c r="G209" s="5">
        <v>0</v>
      </c>
      <c r="H209" s="5">
        <v>0</v>
      </c>
      <c r="I209" s="96">
        <f t="shared" si="7"/>
        <v>0</v>
      </c>
    </row>
    <row r="210" spans="1:9" ht="18" customHeight="1" x14ac:dyDescent="0.3">
      <c r="A210" s="240"/>
      <c r="B210" s="162" t="s">
        <v>27</v>
      </c>
      <c r="C210" s="152" t="s">
        <v>60</v>
      </c>
      <c r="D210" s="154"/>
      <c r="E210" s="1" t="s">
        <v>41</v>
      </c>
      <c r="F210" s="3">
        <v>3422000</v>
      </c>
      <c r="G210" s="2">
        <v>0</v>
      </c>
      <c r="H210" s="2">
        <v>0</v>
      </c>
      <c r="I210" s="93">
        <f t="shared" si="7"/>
        <v>3422000</v>
      </c>
    </row>
    <row r="211" spans="1:9" ht="18" customHeight="1" x14ac:dyDescent="0.3">
      <c r="A211" s="240"/>
      <c r="B211" s="161"/>
      <c r="C211" s="155"/>
      <c r="D211" s="157"/>
      <c r="E211" s="1" t="s">
        <v>42</v>
      </c>
      <c r="F211" s="3">
        <v>3422000</v>
      </c>
      <c r="G211" s="2">
        <v>0</v>
      </c>
      <c r="H211" s="2">
        <v>0</v>
      </c>
      <c r="I211" s="93">
        <f t="shared" si="7"/>
        <v>3422000</v>
      </c>
    </row>
    <row r="212" spans="1:9" ht="18" customHeight="1" x14ac:dyDescent="0.3">
      <c r="A212" s="240"/>
      <c r="B212" s="161"/>
      <c r="C212" s="158"/>
      <c r="D212" s="160"/>
      <c r="E212" s="1" t="s">
        <v>43</v>
      </c>
      <c r="F212" s="78">
        <f>F211-F210</f>
        <v>0</v>
      </c>
      <c r="G212" s="2">
        <v>0</v>
      </c>
      <c r="H212" s="2">
        <v>0</v>
      </c>
      <c r="I212" s="94">
        <f t="shared" si="7"/>
        <v>0</v>
      </c>
    </row>
    <row r="213" spans="1:9" ht="18" customHeight="1" x14ac:dyDescent="0.3">
      <c r="A213" s="240"/>
      <c r="B213" s="161"/>
      <c r="C213" s="152" t="s">
        <v>122</v>
      </c>
      <c r="D213" s="154"/>
      <c r="E213" s="1" t="s">
        <v>41</v>
      </c>
      <c r="F213" s="3">
        <v>672000</v>
      </c>
      <c r="G213" s="2">
        <v>0</v>
      </c>
      <c r="H213" s="2">
        <v>0</v>
      </c>
      <c r="I213" s="93">
        <f t="shared" si="7"/>
        <v>672000</v>
      </c>
    </row>
    <row r="214" spans="1:9" ht="18" customHeight="1" x14ac:dyDescent="0.3">
      <c r="A214" s="240"/>
      <c r="B214" s="161"/>
      <c r="C214" s="155"/>
      <c r="D214" s="157"/>
      <c r="E214" s="1" t="s">
        <v>42</v>
      </c>
      <c r="F214" s="78">
        <v>672000</v>
      </c>
      <c r="G214" s="2">
        <v>0</v>
      </c>
      <c r="H214" s="2">
        <v>0</v>
      </c>
      <c r="I214" s="93">
        <f t="shared" si="7"/>
        <v>672000</v>
      </c>
    </row>
    <row r="215" spans="1:9" ht="18" customHeight="1" x14ac:dyDescent="0.3">
      <c r="A215" s="240"/>
      <c r="B215" s="161"/>
      <c r="C215" s="158"/>
      <c r="D215" s="160"/>
      <c r="E215" s="1" t="s">
        <v>43</v>
      </c>
      <c r="F215" s="78">
        <f>F214-F213</f>
        <v>0</v>
      </c>
      <c r="G215" s="2">
        <v>0</v>
      </c>
      <c r="H215" s="2">
        <v>0</v>
      </c>
      <c r="I215" s="94">
        <f t="shared" si="7"/>
        <v>0</v>
      </c>
    </row>
    <row r="216" spans="1:9" ht="18" customHeight="1" x14ac:dyDescent="0.3">
      <c r="A216" s="240"/>
      <c r="B216" s="161"/>
      <c r="C216" s="152" t="s">
        <v>123</v>
      </c>
      <c r="D216" s="154"/>
      <c r="E216" s="1" t="s">
        <v>41</v>
      </c>
      <c r="F216" s="3">
        <v>922000</v>
      </c>
      <c r="G216" s="2">
        <v>0</v>
      </c>
      <c r="H216" s="2">
        <v>0</v>
      </c>
      <c r="I216" s="93">
        <f t="shared" si="7"/>
        <v>922000</v>
      </c>
    </row>
    <row r="217" spans="1:9" ht="18" customHeight="1" x14ac:dyDescent="0.3">
      <c r="A217" s="240"/>
      <c r="B217" s="161"/>
      <c r="C217" s="155"/>
      <c r="D217" s="157"/>
      <c r="E217" s="1" t="s">
        <v>42</v>
      </c>
      <c r="F217" s="3">
        <v>922000</v>
      </c>
      <c r="G217" s="2">
        <v>0</v>
      </c>
      <c r="H217" s="2">
        <v>0</v>
      </c>
      <c r="I217" s="93">
        <f t="shared" si="7"/>
        <v>922000</v>
      </c>
    </row>
    <row r="218" spans="1:9" ht="18" customHeight="1" x14ac:dyDescent="0.3">
      <c r="A218" s="240"/>
      <c r="B218" s="161"/>
      <c r="C218" s="158"/>
      <c r="D218" s="160"/>
      <c r="E218" s="1" t="s">
        <v>43</v>
      </c>
      <c r="F218" s="78">
        <f>F217-F216</f>
        <v>0</v>
      </c>
      <c r="G218" s="2">
        <v>0</v>
      </c>
      <c r="H218" s="2">
        <v>0</v>
      </c>
      <c r="I218" s="94">
        <f t="shared" si="7"/>
        <v>0</v>
      </c>
    </row>
    <row r="219" spans="1:9" ht="18" customHeight="1" x14ac:dyDescent="0.3">
      <c r="A219" s="240"/>
      <c r="B219" s="161"/>
      <c r="C219" s="152" t="s">
        <v>68</v>
      </c>
      <c r="D219" s="154"/>
      <c r="E219" s="1" t="s">
        <v>41</v>
      </c>
      <c r="F219" s="3">
        <v>7296000</v>
      </c>
      <c r="G219" s="2">
        <v>0</v>
      </c>
      <c r="H219" s="2">
        <v>0</v>
      </c>
      <c r="I219" s="93">
        <f t="shared" si="7"/>
        <v>7296000</v>
      </c>
    </row>
    <row r="220" spans="1:9" ht="18" customHeight="1" x14ac:dyDescent="0.3">
      <c r="A220" s="240"/>
      <c r="B220" s="161"/>
      <c r="C220" s="155"/>
      <c r="D220" s="157"/>
      <c r="E220" s="1" t="s">
        <v>42</v>
      </c>
      <c r="F220" s="3">
        <v>7296000</v>
      </c>
      <c r="G220" s="2">
        <v>0</v>
      </c>
      <c r="H220" s="2">
        <v>0</v>
      </c>
      <c r="I220" s="93">
        <f t="shared" si="7"/>
        <v>7296000</v>
      </c>
    </row>
    <row r="221" spans="1:9" ht="18" customHeight="1" x14ac:dyDescent="0.3">
      <c r="A221" s="240"/>
      <c r="B221" s="161"/>
      <c r="C221" s="158"/>
      <c r="D221" s="160"/>
      <c r="E221" s="1" t="s">
        <v>43</v>
      </c>
      <c r="F221" s="78">
        <f>F220-F219</f>
        <v>0</v>
      </c>
      <c r="G221" s="2">
        <v>0</v>
      </c>
      <c r="H221" s="2">
        <v>0</v>
      </c>
      <c r="I221" s="94">
        <f t="shared" si="7"/>
        <v>0</v>
      </c>
    </row>
    <row r="222" spans="1:9" ht="18" customHeight="1" x14ac:dyDescent="0.3">
      <c r="A222" s="240"/>
      <c r="B222" s="161"/>
      <c r="C222" s="152" t="s">
        <v>124</v>
      </c>
      <c r="D222" s="154"/>
      <c r="E222" s="1" t="s">
        <v>41</v>
      </c>
      <c r="F222" s="3">
        <v>2100000</v>
      </c>
      <c r="G222" s="2">
        <v>0</v>
      </c>
      <c r="H222" s="2">
        <v>0</v>
      </c>
      <c r="I222" s="93">
        <f t="shared" ref="I222:I224" si="8">F222+G222+H222</f>
        <v>2100000</v>
      </c>
    </row>
    <row r="223" spans="1:9" ht="18" customHeight="1" x14ac:dyDescent="0.3">
      <c r="A223" s="240"/>
      <c r="B223" s="161"/>
      <c r="C223" s="155"/>
      <c r="D223" s="157"/>
      <c r="E223" s="1" t="s">
        <v>42</v>
      </c>
      <c r="F223" s="3">
        <v>2100000</v>
      </c>
      <c r="G223" s="2">
        <v>0</v>
      </c>
      <c r="H223" s="2">
        <v>0</v>
      </c>
      <c r="I223" s="93">
        <f t="shared" si="8"/>
        <v>2100000</v>
      </c>
    </row>
    <row r="224" spans="1:9" ht="18" customHeight="1" x14ac:dyDescent="0.3">
      <c r="A224" s="240"/>
      <c r="B224" s="161"/>
      <c r="C224" s="158"/>
      <c r="D224" s="160"/>
      <c r="E224" s="1" t="s">
        <v>43</v>
      </c>
      <c r="F224" s="78">
        <f>F223-F222</f>
        <v>0</v>
      </c>
      <c r="G224" s="2">
        <v>0</v>
      </c>
      <c r="H224" s="2">
        <v>0</v>
      </c>
      <c r="I224" s="94">
        <f t="shared" si="8"/>
        <v>0</v>
      </c>
    </row>
    <row r="225" spans="1:9" ht="18" customHeight="1" x14ac:dyDescent="0.3">
      <c r="A225" s="240"/>
      <c r="B225" s="161"/>
      <c r="C225" s="152" t="s">
        <v>125</v>
      </c>
      <c r="D225" s="154"/>
      <c r="E225" s="1" t="s">
        <v>41</v>
      </c>
      <c r="F225" s="3">
        <v>220000</v>
      </c>
      <c r="G225" s="2">
        <v>0</v>
      </c>
      <c r="H225" s="2">
        <v>0</v>
      </c>
      <c r="I225" s="93">
        <f t="shared" ref="I225:I227" si="9">F225+G225+H225</f>
        <v>220000</v>
      </c>
    </row>
    <row r="226" spans="1:9" ht="18" customHeight="1" x14ac:dyDescent="0.3">
      <c r="A226" s="240"/>
      <c r="B226" s="161"/>
      <c r="C226" s="155"/>
      <c r="D226" s="157"/>
      <c r="E226" s="1" t="s">
        <v>42</v>
      </c>
      <c r="F226" s="3">
        <v>220000</v>
      </c>
      <c r="G226" s="2">
        <v>0</v>
      </c>
      <c r="H226" s="2">
        <v>0</v>
      </c>
      <c r="I226" s="93">
        <f t="shared" si="9"/>
        <v>220000</v>
      </c>
    </row>
    <row r="227" spans="1:9" ht="18" customHeight="1" x14ac:dyDescent="0.3">
      <c r="A227" s="240"/>
      <c r="B227" s="161"/>
      <c r="C227" s="158"/>
      <c r="D227" s="160"/>
      <c r="E227" s="1" t="s">
        <v>43</v>
      </c>
      <c r="F227" s="78">
        <f>F226-F225</f>
        <v>0</v>
      </c>
      <c r="G227" s="2">
        <v>0</v>
      </c>
      <c r="H227" s="2">
        <v>0</v>
      </c>
      <c r="I227" s="94">
        <f t="shared" si="9"/>
        <v>0</v>
      </c>
    </row>
    <row r="228" spans="1:9" ht="18" customHeight="1" x14ac:dyDescent="0.3">
      <c r="A228" s="240"/>
      <c r="B228" s="161"/>
      <c r="C228" s="152" t="s">
        <v>126</v>
      </c>
      <c r="D228" s="154"/>
      <c r="E228" s="1" t="s">
        <v>41</v>
      </c>
      <c r="F228" s="3">
        <v>29478000</v>
      </c>
      <c r="G228" s="2">
        <v>0</v>
      </c>
      <c r="H228" s="2">
        <v>0</v>
      </c>
      <c r="I228" s="93">
        <f t="shared" si="7"/>
        <v>29478000</v>
      </c>
    </row>
    <row r="229" spans="1:9" ht="18" customHeight="1" x14ac:dyDescent="0.3">
      <c r="A229" s="240"/>
      <c r="B229" s="161"/>
      <c r="C229" s="155"/>
      <c r="D229" s="157"/>
      <c r="E229" s="1" t="s">
        <v>42</v>
      </c>
      <c r="F229" s="3">
        <v>29478000</v>
      </c>
      <c r="G229" s="2">
        <v>0</v>
      </c>
      <c r="H229" s="2">
        <v>0</v>
      </c>
      <c r="I229" s="93">
        <f t="shared" si="7"/>
        <v>29478000</v>
      </c>
    </row>
    <row r="230" spans="1:9" ht="18" customHeight="1" x14ac:dyDescent="0.3">
      <c r="A230" s="240"/>
      <c r="B230" s="161"/>
      <c r="C230" s="158"/>
      <c r="D230" s="160"/>
      <c r="E230" s="1" t="s">
        <v>43</v>
      </c>
      <c r="F230" s="78">
        <f>F229-F228</f>
        <v>0</v>
      </c>
      <c r="G230" s="2">
        <v>0</v>
      </c>
      <c r="H230" s="2">
        <v>0</v>
      </c>
      <c r="I230" s="94">
        <f t="shared" si="7"/>
        <v>0</v>
      </c>
    </row>
    <row r="231" spans="1:9" ht="18" customHeight="1" x14ac:dyDescent="0.3">
      <c r="A231" s="240"/>
      <c r="B231" s="161"/>
      <c r="C231" s="152" t="s">
        <v>127</v>
      </c>
      <c r="D231" s="154"/>
      <c r="E231" s="1" t="s">
        <v>41</v>
      </c>
      <c r="F231" s="3">
        <v>4303000</v>
      </c>
      <c r="G231" s="2">
        <v>0</v>
      </c>
      <c r="H231" s="2">
        <v>0</v>
      </c>
      <c r="I231" s="93">
        <f t="shared" si="7"/>
        <v>4303000</v>
      </c>
    </row>
    <row r="232" spans="1:9" ht="18" customHeight="1" x14ac:dyDescent="0.3">
      <c r="A232" s="240"/>
      <c r="B232" s="161"/>
      <c r="C232" s="155"/>
      <c r="D232" s="157"/>
      <c r="E232" s="1" t="s">
        <v>42</v>
      </c>
      <c r="F232" s="3">
        <v>4303000</v>
      </c>
      <c r="G232" s="2">
        <v>0</v>
      </c>
      <c r="H232" s="2">
        <v>0</v>
      </c>
      <c r="I232" s="93">
        <f t="shared" si="7"/>
        <v>4303000</v>
      </c>
    </row>
    <row r="233" spans="1:9" ht="18" customHeight="1" x14ac:dyDescent="0.3">
      <c r="A233" s="240"/>
      <c r="B233" s="161"/>
      <c r="C233" s="158"/>
      <c r="D233" s="160"/>
      <c r="E233" s="1" t="s">
        <v>43</v>
      </c>
      <c r="F233" s="78">
        <f>F232-F231</f>
        <v>0</v>
      </c>
      <c r="G233" s="2">
        <v>0</v>
      </c>
      <c r="H233" s="2">
        <v>0</v>
      </c>
      <c r="I233" s="94">
        <f t="shared" si="7"/>
        <v>0</v>
      </c>
    </row>
    <row r="234" spans="1:9" ht="18" customHeight="1" x14ac:dyDescent="0.3">
      <c r="A234" s="240"/>
      <c r="B234" s="161"/>
      <c r="C234" s="152" t="s">
        <v>128</v>
      </c>
      <c r="D234" s="154"/>
      <c r="E234" s="1" t="s">
        <v>41</v>
      </c>
      <c r="F234" s="3">
        <v>2800000</v>
      </c>
      <c r="G234" s="2">
        <v>0</v>
      </c>
      <c r="H234" s="2">
        <v>0</v>
      </c>
      <c r="I234" s="93">
        <f t="shared" ref="I234:I236" si="10">F234+G234+H234</f>
        <v>2800000</v>
      </c>
    </row>
    <row r="235" spans="1:9" ht="18" customHeight="1" x14ac:dyDescent="0.3">
      <c r="A235" s="240"/>
      <c r="B235" s="161"/>
      <c r="C235" s="155"/>
      <c r="D235" s="157"/>
      <c r="E235" s="1" t="s">
        <v>42</v>
      </c>
      <c r="F235" s="3">
        <v>2800000</v>
      </c>
      <c r="G235" s="2">
        <v>0</v>
      </c>
      <c r="H235" s="2">
        <v>0</v>
      </c>
      <c r="I235" s="93">
        <f t="shared" si="10"/>
        <v>2800000</v>
      </c>
    </row>
    <row r="236" spans="1:9" ht="18" customHeight="1" x14ac:dyDescent="0.3">
      <c r="A236" s="240"/>
      <c r="B236" s="161"/>
      <c r="C236" s="158"/>
      <c r="D236" s="160"/>
      <c r="E236" s="1" t="s">
        <v>43</v>
      </c>
      <c r="F236" s="78">
        <f>F235-F234</f>
        <v>0</v>
      </c>
      <c r="G236" s="2">
        <v>0</v>
      </c>
      <c r="H236" s="2">
        <v>0</v>
      </c>
      <c r="I236" s="94">
        <f t="shared" si="10"/>
        <v>0</v>
      </c>
    </row>
    <row r="237" spans="1:9" ht="18" customHeight="1" x14ac:dyDescent="0.3">
      <c r="A237" s="240"/>
      <c r="B237" s="161"/>
      <c r="C237" s="152" t="s">
        <v>129</v>
      </c>
      <c r="D237" s="154"/>
      <c r="E237" s="1" t="s">
        <v>41</v>
      </c>
      <c r="F237" s="3">
        <v>2824000</v>
      </c>
      <c r="G237" s="2">
        <v>0</v>
      </c>
      <c r="H237" s="2">
        <v>0</v>
      </c>
      <c r="I237" s="93">
        <f t="shared" si="7"/>
        <v>2824000</v>
      </c>
    </row>
    <row r="238" spans="1:9" ht="18" customHeight="1" x14ac:dyDescent="0.3">
      <c r="A238" s="240"/>
      <c r="B238" s="161"/>
      <c r="C238" s="155"/>
      <c r="D238" s="157"/>
      <c r="E238" s="1" t="s">
        <v>42</v>
      </c>
      <c r="F238" s="2">
        <v>2824000</v>
      </c>
      <c r="G238" s="2">
        <v>0</v>
      </c>
      <c r="H238" s="2">
        <v>0</v>
      </c>
      <c r="I238" s="93">
        <f t="shared" si="7"/>
        <v>2824000</v>
      </c>
    </row>
    <row r="239" spans="1:9" ht="18" customHeight="1" x14ac:dyDescent="0.3">
      <c r="A239" s="240"/>
      <c r="B239" s="161"/>
      <c r="C239" s="158"/>
      <c r="D239" s="160"/>
      <c r="E239" s="1" t="s">
        <v>43</v>
      </c>
      <c r="F239" s="78">
        <f>F238-F237</f>
        <v>0</v>
      </c>
      <c r="G239" s="2">
        <v>0</v>
      </c>
      <c r="H239" s="2">
        <v>0</v>
      </c>
      <c r="I239" s="94">
        <f t="shared" si="7"/>
        <v>0</v>
      </c>
    </row>
    <row r="240" spans="1:9" ht="18" customHeight="1" x14ac:dyDescent="0.3">
      <c r="A240" s="240"/>
      <c r="B240" s="161"/>
      <c r="C240" s="152" t="s">
        <v>130</v>
      </c>
      <c r="D240" s="154"/>
      <c r="E240" s="1" t="s">
        <v>41</v>
      </c>
      <c r="F240" s="3">
        <v>3900000</v>
      </c>
      <c r="G240" s="2">
        <v>0</v>
      </c>
      <c r="H240" s="2">
        <v>0</v>
      </c>
      <c r="I240" s="93">
        <f t="shared" si="7"/>
        <v>3900000</v>
      </c>
    </row>
    <row r="241" spans="1:9" ht="18" customHeight="1" x14ac:dyDescent="0.3">
      <c r="A241" s="240"/>
      <c r="B241" s="161"/>
      <c r="C241" s="155"/>
      <c r="D241" s="157"/>
      <c r="E241" s="1" t="s">
        <v>42</v>
      </c>
      <c r="F241" s="3">
        <v>3900000</v>
      </c>
      <c r="G241" s="2">
        <v>0</v>
      </c>
      <c r="H241" s="2">
        <v>0</v>
      </c>
      <c r="I241" s="93">
        <f t="shared" ref="I241:I287" si="11">F241+G241+H241</f>
        <v>3900000</v>
      </c>
    </row>
    <row r="242" spans="1:9" ht="18" customHeight="1" x14ac:dyDescent="0.3">
      <c r="A242" s="240"/>
      <c r="B242" s="161"/>
      <c r="C242" s="158"/>
      <c r="D242" s="160"/>
      <c r="E242" s="1" t="s">
        <v>43</v>
      </c>
      <c r="F242" s="78">
        <f>F241-F240</f>
        <v>0</v>
      </c>
      <c r="G242" s="2">
        <v>0</v>
      </c>
      <c r="H242" s="2">
        <v>0</v>
      </c>
      <c r="I242" s="94">
        <f t="shared" si="11"/>
        <v>0</v>
      </c>
    </row>
    <row r="243" spans="1:9" ht="18" customHeight="1" x14ac:dyDescent="0.3">
      <c r="A243" s="240"/>
      <c r="B243" s="161"/>
      <c r="C243" s="152" t="s">
        <v>131</v>
      </c>
      <c r="D243" s="154"/>
      <c r="E243" s="1" t="s">
        <v>41</v>
      </c>
      <c r="F243" s="3">
        <v>300000</v>
      </c>
      <c r="G243" s="2">
        <v>0</v>
      </c>
      <c r="H243" s="2">
        <v>0</v>
      </c>
      <c r="I243" s="93">
        <f t="shared" si="11"/>
        <v>300000</v>
      </c>
    </row>
    <row r="244" spans="1:9" ht="18" customHeight="1" x14ac:dyDescent="0.3">
      <c r="A244" s="240"/>
      <c r="B244" s="161"/>
      <c r="C244" s="155"/>
      <c r="D244" s="157"/>
      <c r="E244" s="1" t="s">
        <v>42</v>
      </c>
      <c r="F244" s="3">
        <v>300000</v>
      </c>
      <c r="G244" s="2">
        <v>0</v>
      </c>
      <c r="H244" s="2">
        <v>0</v>
      </c>
      <c r="I244" s="93">
        <f t="shared" si="11"/>
        <v>300000</v>
      </c>
    </row>
    <row r="245" spans="1:9" ht="18" customHeight="1" x14ac:dyDescent="0.3">
      <c r="A245" s="240"/>
      <c r="B245" s="161"/>
      <c r="C245" s="158"/>
      <c r="D245" s="160"/>
      <c r="E245" s="1" t="s">
        <v>43</v>
      </c>
      <c r="F245" s="78">
        <f>F244-F243</f>
        <v>0</v>
      </c>
      <c r="G245" s="2">
        <v>0</v>
      </c>
      <c r="H245" s="2">
        <v>0</v>
      </c>
      <c r="I245" s="94">
        <f t="shared" si="11"/>
        <v>0</v>
      </c>
    </row>
    <row r="246" spans="1:9" ht="18" customHeight="1" x14ac:dyDescent="0.3">
      <c r="A246" s="240"/>
      <c r="B246" s="161"/>
      <c r="C246" s="152" t="s">
        <v>132</v>
      </c>
      <c r="D246" s="154"/>
      <c r="E246" s="1" t="s">
        <v>41</v>
      </c>
      <c r="F246" s="3">
        <v>2000000</v>
      </c>
      <c r="G246" s="2">
        <v>0</v>
      </c>
      <c r="H246" s="2">
        <v>0</v>
      </c>
      <c r="I246" s="93">
        <f t="shared" ref="I246:I248" si="12">F246+G246+H246</f>
        <v>2000000</v>
      </c>
    </row>
    <row r="247" spans="1:9" ht="18" customHeight="1" x14ac:dyDescent="0.3">
      <c r="A247" s="240"/>
      <c r="B247" s="161"/>
      <c r="C247" s="155"/>
      <c r="D247" s="157"/>
      <c r="E247" s="1" t="s">
        <v>42</v>
      </c>
      <c r="F247" s="3">
        <v>2000000</v>
      </c>
      <c r="G247" s="2">
        <v>0</v>
      </c>
      <c r="H247" s="2">
        <v>0</v>
      </c>
      <c r="I247" s="93">
        <f t="shared" si="12"/>
        <v>2000000</v>
      </c>
    </row>
    <row r="248" spans="1:9" ht="18" customHeight="1" x14ac:dyDescent="0.3">
      <c r="A248" s="240"/>
      <c r="B248" s="163"/>
      <c r="C248" s="158"/>
      <c r="D248" s="160"/>
      <c r="E248" s="1" t="s">
        <v>43</v>
      </c>
      <c r="F248" s="78">
        <f>F247-F246</f>
        <v>0</v>
      </c>
      <c r="G248" s="2">
        <v>0</v>
      </c>
      <c r="H248" s="2">
        <v>0</v>
      </c>
      <c r="I248" s="94">
        <f t="shared" si="12"/>
        <v>0</v>
      </c>
    </row>
    <row r="249" spans="1:9" ht="18" customHeight="1" x14ac:dyDescent="0.3">
      <c r="A249" s="240"/>
      <c r="B249" s="178" t="s">
        <v>44</v>
      </c>
      <c r="C249" s="179"/>
      <c r="D249" s="180"/>
      <c r="E249" s="22" t="s">
        <v>41</v>
      </c>
      <c r="F249" s="4">
        <f>F210+F213+F216+F219+F222+F225+F228+F231+F234+F237+F240+F243+F246</f>
        <v>60237000</v>
      </c>
      <c r="G249" s="5">
        <v>0</v>
      </c>
      <c r="H249" s="5">
        <v>0</v>
      </c>
      <c r="I249" s="95">
        <f t="shared" si="11"/>
        <v>60237000</v>
      </c>
    </row>
    <row r="250" spans="1:9" ht="18" customHeight="1" x14ac:dyDescent="0.3">
      <c r="A250" s="240"/>
      <c r="B250" s="181"/>
      <c r="C250" s="171"/>
      <c r="D250" s="182"/>
      <c r="E250" s="22" t="s">
        <v>42</v>
      </c>
      <c r="F250" s="4">
        <f>F211+F214+F217+F220+F223+F226+F229+F232+F235+F238+F241+F244+F247</f>
        <v>60237000</v>
      </c>
      <c r="G250" s="5">
        <v>0</v>
      </c>
      <c r="H250" s="5">
        <v>0</v>
      </c>
      <c r="I250" s="95">
        <f t="shared" si="11"/>
        <v>60237000</v>
      </c>
    </row>
    <row r="251" spans="1:9" ht="18" customHeight="1" thickBot="1" x14ac:dyDescent="0.35">
      <c r="A251" s="242"/>
      <c r="B251" s="181"/>
      <c r="C251" s="171"/>
      <c r="D251" s="182"/>
      <c r="E251" s="120" t="s">
        <v>43</v>
      </c>
      <c r="F251" s="113">
        <f>F250-F249</f>
        <v>0</v>
      </c>
      <c r="G251" s="112">
        <v>0</v>
      </c>
      <c r="H251" s="112">
        <v>0</v>
      </c>
      <c r="I251" s="134">
        <f t="shared" si="11"/>
        <v>0</v>
      </c>
    </row>
    <row r="252" spans="1:9" ht="18" customHeight="1" x14ac:dyDescent="0.3">
      <c r="A252" s="225" t="s">
        <v>142</v>
      </c>
      <c r="B252" s="226"/>
      <c r="C252" s="226"/>
      <c r="D252" s="227"/>
      <c r="E252" s="83" t="s">
        <v>41</v>
      </c>
      <c r="F252" s="84">
        <f>F192+F198+F207+F249</f>
        <v>97620000</v>
      </c>
      <c r="G252" s="116">
        <v>0</v>
      </c>
      <c r="H252" s="116">
        <v>0</v>
      </c>
      <c r="I252" s="86">
        <f t="shared" si="11"/>
        <v>97620000</v>
      </c>
    </row>
    <row r="253" spans="1:9" ht="18" customHeight="1" x14ac:dyDescent="0.3">
      <c r="A253" s="228"/>
      <c r="B253" s="229"/>
      <c r="C253" s="229"/>
      <c r="D253" s="230"/>
      <c r="E253" s="80" t="s">
        <v>42</v>
      </c>
      <c r="F253" s="81">
        <f>F193+F199+F208+F250</f>
        <v>97202540</v>
      </c>
      <c r="G253" s="117">
        <v>0</v>
      </c>
      <c r="H253" s="117">
        <v>0</v>
      </c>
      <c r="I253" s="87">
        <f t="shared" si="11"/>
        <v>97202540</v>
      </c>
    </row>
    <row r="254" spans="1:9" ht="18" customHeight="1" thickBot="1" x14ac:dyDescent="0.35">
      <c r="A254" s="231"/>
      <c r="B254" s="232"/>
      <c r="C254" s="232"/>
      <c r="D254" s="233"/>
      <c r="E254" s="88" t="s">
        <v>43</v>
      </c>
      <c r="F254" s="89">
        <f>F253-F252</f>
        <v>-417460</v>
      </c>
      <c r="G254" s="118">
        <v>0</v>
      </c>
      <c r="H254" s="118">
        <v>0</v>
      </c>
      <c r="I254" s="91">
        <f t="shared" si="11"/>
        <v>-417460</v>
      </c>
    </row>
    <row r="255" spans="1:9" ht="18" customHeight="1" x14ac:dyDescent="0.3">
      <c r="A255" s="241" t="s">
        <v>134</v>
      </c>
      <c r="B255" s="245" t="s">
        <v>143</v>
      </c>
      <c r="C255" s="155" t="s">
        <v>27</v>
      </c>
      <c r="D255" s="157"/>
      <c r="E255" s="102" t="s">
        <v>41</v>
      </c>
      <c r="F255" s="3">
        <v>18540000</v>
      </c>
      <c r="G255" s="103">
        <v>0</v>
      </c>
      <c r="H255" s="103">
        <v>0</v>
      </c>
      <c r="I255" s="93">
        <f t="shared" si="11"/>
        <v>18540000</v>
      </c>
    </row>
    <row r="256" spans="1:9" ht="18" customHeight="1" x14ac:dyDescent="0.3">
      <c r="A256" s="240"/>
      <c r="B256" s="161"/>
      <c r="C256" s="155"/>
      <c r="D256" s="157"/>
      <c r="E256" s="1" t="s">
        <v>42</v>
      </c>
      <c r="F256" s="3">
        <v>18540000</v>
      </c>
      <c r="G256" s="2">
        <v>0</v>
      </c>
      <c r="H256" s="2">
        <v>0</v>
      </c>
      <c r="I256" s="93">
        <f t="shared" si="11"/>
        <v>18540000</v>
      </c>
    </row>
    <row r="257" spans="1:9" ht="18" customHeight="1" x14ac:dyDescent="0.3">
      <c r="A257" s="240"/>
      <c r="B257" s="161"/>
      <c r="C257" s="158"/>
      <c r="D257" s="160"/>
      <c r="E257" s="1" t="s">
        <v>43</v>
      </c>
      <c r="F257" s="78">
        <f>F256-F255</f>
        <v>0</v>
      </c>
      <c r="G257" s="2">
        <v>0</v>
      </c>
      <c r="H257" s="2">
        <v>0</v>
      </c>
      <c r="I257" s="94">
        <f t="shared" si="11"/>
        <v>0</v>
      </c>
    </row>
    <row r="258" spans="1:9" ht="18" customHeight="1" x14ac:dyDescent="0.3">
      <c r="A258" s="240"/>
      <c r="B258" s="161"/>
      <c r="C258" s="152" t="s">
        <v>21</v>
      </c>
      <c r="D258" s="154"/>
      <c r="E258" s="1" t="s">
        <v>41</v>
      </c>
      <c r="F258" s="3">
        <v>4980000</v>
      </c>
      <c r="G258" s="2">
        <v>0</v>
      </c>
      <c r="H258" s="2">
        <v>0</v>
      </c>
      <c r="I258" s="93">
        <f t="shared" si="11"/>
        <v>4980000</v>
      </c>
    </row>
    <row r="259" spans="1:9" ht="18" customHeight="1" x14ac:dyDescent="0.3">
      <c r="A259" s="240"/>
      <c r="B259" s="161"/>
      <c r="C259" s="155"/>
      <c r="D259" s="157"/>
      <c r="E259" s="1" t="s">
        <v>42</v>
      </c>
      <c r="F259" s="3">
        <v>4980000</v>
      </c>
      <c r="G259" s="2">
        <v>0</v>
      </c>
      <c r="H259" s="2">
        <v>0</v>
      </c>
      <c r="I259" s="93">
        <f t="shared" si="11"/>
        <v>4980000</v>
      </c>
    </row>
    <row r="260" spans="1:9" ht="18" customHeight="1" x14ac:dyDescent="0.3">
      <c r="A260" s="240"/>
      <c r="B260" s="163"/>
      <c r="C260" s="158"/>
      <c r="D260" s="160"/>
      <c r="E260" s="1" t="s">
        <v>43</v>
      </c>
      <c r="F260" s="78">
        <f>F259-F258</f>
        <v>0</v>
      </c>
      <c r="G260" s="2">
        <v>0</v>
      </c>
      <c r="H260" s="2">
        <v>0</v>
      </c>
      <c r="I260" s="94">
        <f t="shared" si="11"/>
        <v>0</v>
      </c>
    </row>
    <row r="261" spans="1:9" ht="18" customHeight="1" x14ac:dyDescent="0.3">
      <c r="A261" s="240"/>
      <c r="B261" s="178" t="s">
        <v>44</v>
      </c>
      <c r="C261" s="179"/>
      <c r="D261" s="180"/>
      <c r="E261" s="22" t="s">
        <v>41</v>
      </c>
      <c r="F261" s="4">
        <f>F255+F258</f>
        <v>23520000</v>
      </c>
      <c r="G261" s="5">
        <v>0</v>
      </c>
      <c r="H261" s="5">
        <v>0</v>
      </c>
      <c r="I261" s="95">
        <f t="shared" si="11"/>
        <v>23520000</v>
      </c>
    </row>
    <row r="262" spans="1:9" ht="18" customHeight="1" x14ac:dyDescent="0.3">
      <c r="A262" s="240"/>
      <c r="B262" s="181"/>
      <c r="C262" s="171"/>
      <c r="D262" s="182"/>
      <c r="E262" s="22" t="s">
        <v>42</v>
      </c>
      <c r="F262" s="4">
        <f>F256+F259</f>
        <v>23520000</v>
      </c>
      <c r="G262" s="5">
        <v>0</v>
      </c>
      <c r="H262" s="5">
        <v>0</v>
      </c>
      <c r="I262" s="95">
        <f t="shared" si="11"/>
        <v>23520000</v>
      </c>
    </row>
    <row r="263" spans="1:9" ht="18" customHeight="1" x14ac:dyDescent="0.3">
      <c r="A263" s="240"/>
      <c r="B263" s="183"/>
      <c r="C263" s="184"/>
      <c r="D263" s="185"/>
      <c r="E263" s="22" t="s">
        <v>43</v>
      </c>
      <c r="F263" s="79">
        <f>F262-F261</f>
        <v>0</v>
      </c>
      <c r="G263" s="5">
        <v>0</v>
      </c>
      <c r="H263" s="5">
        <v>0</v>
      </c>
      <c r="I263" s="96">
        <f t="shared" si="11"/>
        <v>0</v>
      </c>
    </row>
    <row r="264" spans="1:9" ht="18" customHeight="1" x14ac:dyDescent="0.3">
      <c r="A264" s="240"/>
      <c r="B264" s="162" t="s">
        <v>144</v>
      </c>
      <c r="C264" s="152" t="s">
        <v>27</v>
      </c>
      <c r="D264" s="154"/>
      <c r="E264" s="1" t="s">
        <v>41</v>
      </c>
      <c r="F264" s="3">
        <v>7000000</v>
      </c>
      <c r="G264" s="2">
        <v>0</v>
      </c>
      <c r="H264" s="2">
        <v>0</v>
      </c>
      <c r="I264" s="93">
        <f t="shared" si="11"/>
        <v>7000000</v>
      </c>
    </row>
    <row r="265" spans="1:9" ht="18" customHeight="1" x14ac:dyDescent="0.3">
      <c r="A265" s="240"/>
      <c r="B265" s="161"/>
      <c r="C265" s="155"/>
      <c r="D265" s="157"/>
      <c r="E265" s="1" t="s">
        <v>42</v>
      </c>
      <c r="F265" s="3">
        <v>7000000</v>
      </c>
      <c r="G265" s="2">
        <v>0</v>
      </c>
      <c r="H265" s="2">
        <v>0</v>
      </c>
      <c r="I265" s="93">
        <f t="shared" si="11"/>
        <v>7000000</v>
      </c>
    </row>
    <row r="266" spans="1:9" ht="18" customHeight="1" x14ac:dyDescent="0.3">
      <c r="A266" s="240"/>
      <c r="B266" s="163"/>
      <c r="C266" s="158"/>
      <c r="D266" s="160"/>
      <c r="E266" s="1" t="s">
        <v>43</v>
      </c>
      <c r="F266" s="78">
        <f>F265-F264</f>
        <v>0</v>
      </c>
      <c r="G266" s="2">
        <v>0</v>
      </c>
      <c r="H266" s="2">
        <v>0</v>
      </c>
      <c r="I266" s="94">
        <f t="shared" si="11"/>
        <v>0</v>
      </c>
    </row>
    <row r="267" spans="1:9" ht="18" customHeight="1" x14ac:dyDescent="0.3">
      <c r="A267" s="240"/>
      <c r="B267" s="162" t="s">
        <v>145</v>
      </c>
      <c r="C267" s="152" t="s">
        <v>27</v>
      </c>
      <c r="D267" s="154"/>
      <c r="E267" s="1" t="s">
        <v>41</v>
      </c>
      <c r="F267" s="3">
        <v>16000000</v>
      </c>
      <c r="G267" s="2">
        <v>0</v>
      </c>
      <c r="H267" s="2">
        <v>0</v>
      </c>
      <c r="I267" s="93">
        <f t="shared" si="11"/>
        <v>16000000</v>
      </c>
    </row>
    <row r="268" spans="1:9" ht="18" customHeight="1" x14ac:dyDescent="0.3">
      <c r="A268" s="240"/>
      <c r="B268" s="161"/>
      <c r="C268" s="155"/>
      <c r="D268" s="157"/>
      <c r="E268" s="1" t="s">
        <v>42</v>
      </c>
      <c r="F268" s="3">
        <v>16000000</v>
      </c>
      <c r="G268" s="2">
        <v>0</v>
      </c>
      <c r="H268" s="2">
        <v>0</v>
      </c>
      <c r="I268" s="93">
        <f t="shared" si="11"/>
        <v>16000000</v>
      </c>
    </row>
    <row r="269" spans="1:9" ht="18" customHeight="1" x14ac:dyDescent="0.3">
      <c r="A269" s="240"/>
      <c r="B269" s="163"/>
      <c r="C269" s="158"/>
      <c r="D269" s="160"/>
      <c r="E269" s="1" t="s">
        <v>43</v>
      </c>
      <c r="F269" s="78">
        <f>F268-F267</f>
        <v>0</v>
      </c>
      <c r="G269" s="2">
        <v>0</v>
      </c>
      <c r="H269" s="2">
        <v>0</v>
      </c>
      <c r="I269" s="94">
        <f t="shared" si="11"/>
        <v>0</v>
      </c>
    </row>
    <row r="270" spans="1:9" ht="18" customHeight="1" x14ac:dyDescent="0.3">
      <c r="A270" s="240"/>
      <c r="B270" s="162" t="s">
        <v>146</v>
      </c>
      <c r="C270" s="152" t="s">
        <v>27</v>
      </c>
      <c r="D270" s="154"/>
      <c r="E270" s="1" t="s">
        <v>41</v>
      </c>
      <c r="F270" s="3">
        <v>11667000</v>
      </c>
      <c r="G270" s="2">
        <v>0</v>
      </c>
      <c r="H270" s="2">
        <v>0</v>
      </c>
      <c r="I270" s="93">
        <f t="shared" si="11"/>
        <v>11667000</v>
      </c>
    </row>
    <row r="271" spans="1:9" ht="18" customHeight="1" x14ac:dyDescent="0.3">
      <c r="A271" s="240"/>
      <c r="B271" s="161"/>
      <c r="C271" s="155"/>
      <c r="D271" s="157"/>
      <c r="E271" s="1" t="s">
        <v>42</v>
      </c>
      <c r="F271" s="3">
        <v>11667000</v>
      </c>
      <c r="G271" s="2">
        <v>0</v>
      </c>
      <c r="H271" s="2">
        <v>0</v>
      </c>
      <c r="I271" s="93">
        <f t="shared" si="11"/>
        <v>11667000</v>
      </c>
    </row>
    <row r="272" spans="1:9" ht="18" customHeight="1" x14ac:dyDescent="0.3">
      <c r="A272" s="240"/>
      <c r="B272" s="163"/>
      <c r="C272" s="158"/>
      <c r="D272" s="160"/>
      <c r="E272" s="1" t="s">
        <v>43</v>
      </c>
      <c r="F272" s="78">
        <f>F271-F270</f>
        <v>0</v>
      </c>
      <c r="G272" s="2">
        <v>0</v>
      </c>
      <c r="H272" s="2">
        <v>0</v>
      </c>
      <c r="I272" s="94">
        <f t="shared" si="11"/>
        <v>0</v>
      </c>
    </row>
    <row r="273" spans="1:9" ht="18" customHeight="1" x14ac:dyDescent="0.3">
      <c r="A273" s="240"/>
      <c r="B273" s="162" t="s">
        <v>147</v>
      </c>
      <c r="C273" s="152" t="s">
        <v>27</v>
      </c>
      <c r="D273" s="154"/>
      <c r="E273" s="1" t="s">
        <v>41</v>
      </c>
      <c r="F273" s="3">
        <v>2820000</v>
      </c>
      <c r="G273" s="2">
        <v>0</v>
      </c>
      <c r="H273" s="2">
        <v>0</v>
      </c>
      <c r="I273" s="93">
        <f t="shared" si="11"/>
        <v>2820000</v>
      </c>
    </row>
    <row r="274" spans="1:9" ht="18" customHeight="1" x14ac:dyDescent="0.3">
      <c r="A274" s="240"/>
      <c r="B274" s="161"/>
      <c r="C274" s="155"/>
      <c r="D274" s="157"/>
      <c r="E274" s="1" t="s">
        <v>42</v>
      </c>
      <c r="F274" s="3">
        <v>2820000</v>
      </c>
      <c r="G274" s="2">
        <v>0</v>
      </c>
      <c r="H274" s="2">
        <v>0</v>
      </c>
      <c r="I274" s="93">
        <f t="shared" si="11"/>
        <v>2820000</v>
      </c>
    </row>
    <row r="275" spans="1:9" ht="18" customHeight="1" x14ac:dyDescent="0.3">
      <c r="A275" s="240"/>
      <c r="B275" s="163"/>
      <c r="C275" s="158"/>
      <c r="D275" s="160"/>
      <c r="E275" s="1" t="s">
        <v>43</v>
      </c>
      <c r="F275" s="78">
        <f>F274-F273</f>
        <v>0</v>
      </c>
      <c r="G275" s="2">
        <v>0</v>
      </c>
      <c r="H275" s="2">
        <v>0</v>
      </c>
      <c r="I275" s="94">
        <f t="shared" si="11"/>
        <v>0</v>
      </c>
    </row>
    <row r="276" spans="1:9" ht="18" customHeight="1" x14ac:dyDescent="0.3">
      <c r="A276" s="240"/>
      <c r="B276" s="162" t="s">
        <v>148</v>
      </c>
      <c r="C276" s="152" t="s">
        <v>27</v>
      </c>
      <c r="D276" s="154"/>
      <c r="E276" s="1" t="s">
        <v>41</v>
      </c>
      <c r="F276" s="3">
        <v>3000000</v>
      </c>
      <c r="G276" s="2">
        <v>0</v>
      </c>
      <c r="H276" s="2">
        <v>0</v>
      </c>
      <c r="I276" s="93">
        <f t="shared" si="11"/>
        <v>3000000</v>
      </c>
    </row>
    <row r="277" spans="1:9" ht="18" customHeight="1" x14ac:dyDescent="0.3">
      <c r="A277" s="240"/>
      <c r="B277" s="161"/>
      <c r="C277" s="155"/>
      <c r="D277" s="157"/>
      <c r="E277" s="1" t="s">
        <v>42</v>
      </c>
      <c r="F277" s="3">
        <v>3000000</v>
      </c>
      <c r="G277" s="2">
        <v>0</v>
      </c>
      <c r="H277" s="2">
        <v>0</v>
      </c>
      <c r="I277" s="93">
        <f t="shared" si="11"/>
        <v>3000000</v>
      </c>
    </row>
    <row r="278" spans="1:9" ht="18" customHeight="1" x14ac:dyDescent="0.3">
      <c r="A278" s="240"/>
      <c r="B278" s="163"/>
      <c r="C278" s="158"/>
      <c r="D278" s="160"/>
      <c r="E278" s="1" t="s">
        <v>43</v>
      </c>
      <c r="F278" s="78">
        <f>F277-F276</f>
        <v>0</v>
      </c>
      <c r="G278" s="2">
        <v>0</v>
      </c>
      <c r="H278" s="2">
        <v>0</v>
      </c>
      <c r="I278" s="94">
        <f t="shared" si="11"/>
        <v>0</v>
      </c>
    </row>
    <row r="279" spans="1:9" ht="18" customHeight="1" x14ac:dyDescent="0.3">
      <c r="A279" s="240"/>
      <c r="B279" s="162" t="s">
        <v>149</v>
      </c>
      <c r="C279" s="152" t="s">
        <v>27</v>
      </c>
      <c r="D279" s="154"/>
      <c r="E279" s="1" t="s">
        <v>41</v>
      </c>
      <c r="F279" s="3">
        <v>8280000</v>
      </c>
      <c r="G279" s="2">
        <v>0</v>
      </c>
      <c r="H279" s="2">
        <v>0</v>
      </c>
      <c r="I279" s="93">
        <f t="shared" si="11"/>
        <v>8280000</v>
      </c>
    </row>
    <row r="280" spans="1:9" ht="18" customHeight="1" x14ac:dyDescent="0.3">
      <c r="A280" s="240"/>
      <c r="B280" s="161"/>
      <c r="C280" s="155"/>
      <c r="D280" s="157"/>
      <c r="E280" s="1" t="s">
        <v>42</v>
      </c>
      <c r="F280" s="3">
        <v>8280000</v>
      </c>
      <c r="G280" s="2">
        <v>0</v>
      </c>
      <c r="H280" s="2">
        <v>0</v>
      </c>
      <c r="I280" s="93">
        <f t="shared" si="11"/>
        <v>8280000</v>
      </c>
    </row>
    <row r="281" spans="1:9" ht="18" customHeight="1" x14ac:dyDescent="0.3">
      <c r="A281" s="240"/>
      <c r="B281" s="163"/>
      <c r="C281" s="158"/>
      <c r="D281" s="160"/>
      <c r="E281" s="1" t="s">
        <v>43</v>
      </c>
      <c r="F281" s="78">
        <f>F280-F279</f>
        <v>0</v>
      </c>
      <c r="G281" s="2">
        <v>0</v>
      </c>
      <c r="H281" s="2">
        <v>0</v>
      </c>
      <c r="I281" s="94">
        <f t="shared" si="11"/>
        <v>0</v>
      </c>
    </row>
    <row r="282" spans="1:9" ht="18" customHeight="1" x14ac:dyDescent="0.3">
      <c r="A282" s="240"/>
      <c r="B282" s="162" t="s">
        <v>150</v>
      </c>
      <c r="C282" s="152" t="s">
        <v>27</v>
      </c>
      <c r="D282" s="154"/>
      <c r="E282" s="1" t="s">
        <v>41</v>
      </c>
      <c r="F282" s="3">
        <v>10000000</v>
      </c>
      <c r="G282" s="2">
        <v>0</v>
      </c>
      <c r="H282" s="2">
        <v>0</v>
      </c>
      <c r="I282" s="93">
        <f t="shared" si="11"/>
        <v>10000000</v>
      </c>
    </row>
    <row r="283" spans="1:9" ht="18" customHeight="1" x14ac:dyDescent="0.3">
      <c r="A283" s="240"/>
      <c r="B283" s="161"/>
      <c r="C283" s="155"/>
      <c r="D283" s="157"/>
      <c r="E283" s="1" t="s">
        <v>42</v>
      </c>
      <c r="F283" s="3">
        <v>10000000</v>
      </c>
      <c r="G283" s="2">
        <v>0</v>
      </c>
      <c r="H283" s="2">
        <v>0</v>
      </c>
      <c r="I283" s="93">
        <f t="shared" si="11"/>
        <v>10000000</v>
      </c>
    </row>
    <row r="284" spans="1:9" ht="18" customHeight="1" x14ac:dyDescent="0.3">
      <c r="A284" s="240"/>
      <c r="B284" s="163"/>
      <c r="C284" s="158"/>
      <c r="D284" s="160"/>
      <c r="E284" s="1" t="s">
        <v>43</v>
      </c>
      <c r="F284" s="78">
        <f>F283-F282</f>
        <v>0</v>
      </c>
      <c r="G284" s="2">
        <v>0</v>
      </c>
      <c r="H284" s="2">
        <v>0</v>
      </c>
      <c r="I284" s="94">
        <f t="shared" si="11"/>
        <v>0</v>
      </c>
    </row>
    <row r="285" spans="1:9" ht="18" customHeight="1" x14ac:dyDescent="0.3">
      <c r="A285" s="240"/>
      <c r="B285" s="162" t="s">
        <v>151</v>
      </c>
      <c r="C285" s="152" t="s">
        <v>27</v>
      </c>
      <c r="D285" s="154"/>
      <c r="E285" s="1" t="s">
        <v>41</v>
      </c>
      <c r="F285" s="3">
        <v>6800000</v>
      </c>
      <c r="G285" s="2">
        <v>0</v>
      </c>
      <c r="H285" s="2">
        <v>0</v>
      </c>
      <c r="I285" s="93">
        <f t="shared" si="11"/>
        <v>6800000</v>
      </c>
    </row>
    <row r="286" spans="1:9" ht="18" customHeight="1" x14ac:dyDescent="0.3">
      <c r="A286" s="240"/>
      <c r="B286" s="161"/>
      <c r="C286" s="155"/>
      <c r="D286" s="157"/>
      <c r="E286" s="1" t="s">
        <v>42</v>
      </c>
      <c r="F286" s="3">
        <v>6800000</v>
      </c>
      <c r="G286" s="2">
        <v>0</v>
      </c>
      <c r="H286" s="2">
        <v>0</v>
      </c>
      <c r="I286" s="93">
        <f t="shared" si="11"/>
        <v>6800000</v>
      </c>
    </row>
    <row r="287" spans="1:9" ht="18" customHeight="1" thickBot="1" x14ac:dyDescent="0.35">
      <c r="A287" s="242"/>
      <c r="B287" s="161"/>
      <c r="C287" s="155"/>
      <c r="D287" s="157"/>
      <c r="E287" s="101" t="s">
        <v>43</v>
      </c>
      <c r="F287" s="124">
        <f>F286-F285</f>
        <v>0</v>
      </c>
      <c r="G287" s="104">
        <v>0</v>
      </c>
      <c r="H287" s="104">
        <v>0</v>
      </c>
      <c r="I287" s="135">
        <f t="shared" si="11"/>
        <v>0</v>
      </c>
    </row>
    <row r="288" spans="1:9" ht="18" customHeight="1" x14ac:dyDescent="0.3">
      <c r="A288" s="225" t="s">
        <v>135</v>
      </c>
      <c r="B288" s="226"/>
      <c r="C288" s="226"/>
      <c r="D288" s="227"/>
      <c r="E288" s="83" t="s">
        <v>41</v>
      </c>
      <c r="F288" s="84">
        <f>F261+F264+F267+F270+F273+F276+F279+F282+F285</f>
        <v>89087000</v>
      </c>
      <c r="G288" s="85">
        <v>0</v>
      </c>
      <c r="H288" s="85">
        <v>0</v>
      </c>
      <c r="I288" s="86">
        <f t="shared" ref="I288:I299" si="13">F288+G288+H288</f>
        <v>89087000</v>
      </c>
    </row>
    <row r="289" spans="1:9" ht="18" customHeight="1" x14ac:dyDescent="0.3">
      <c r="A289" s="228"/>
      <c r="B289" s="229"/>
      <c r="C289" s="229"/>
      <c r="D289" s="230"/>
      <c r="E289" s="80" t="s">
        <v>42</v>
      </c>
      <c r="F289" s="81">
        <f>F262+F265+F268+F271+F274+F277+F280+F283+F286</f>
        <v>89087000</v>
      </c>
      <c r="G289" s="82">
        <v>0</v>
      </c>
      <c r="H289" s="82">
        <v>0</v>
      </c>
      <c r="I289" s="87">
        <f t="shared" si="13"/>
        <v>89087000</v>
      </c>
    </row>
    <row r="290" spans="1:9" ht="18" customHeight="1" thickBot="1" x14ac:dyDescent="0.35">
      <c r="A290" s="231"/>
      <c r="B290" s="232"/>
      <c r="C290" s="232"/>
      <c r="D290" s="233"/>
      <c r="E290" s="88" t="s">
        <v>43</v>
      </c>
      <c r="F290" s="89">
        <f>F289-F288</f>
        <v>0</v>
      </c>
      <c r="G290" s="90">
        <v>0</v>
      </c>
      <c r="H290" s="90">
        <v>0</v>
      </c>
      <c r="I290" s="91">
        <f t="shared" si="13"/>
        <v>0</v>
      </c>
    </row>
    <row r="291" spans="1:9" ht="18" customHeight="1" x14ac:dyDescent="0.3">
      <c r="A291" s="241" t="s">
        <v>136</v>
      </c>
      <c r="B291" s="161" t="s">
        <v>152</v>
      </c>
      <c r="C291" s="155" t="s">
        <v>27</v>
      </c>
      <c r="D291" s="157"/>
      <c r="E291" s="102" t="s">
        <v>41</v>
      </c>
      <c r="F291" s="105">
        <v>10000000</v>
      </c>
      <c r="G291" s="103">
        <v>0</v>
      </c>
      <c r="H291" s="103">
        <v>0</v>
      </c>
      <c r="I291" s="93">
        <f t="shared" si="13"/>
        <v>10000000</v>
      </c>
    </row>
    <row r="292" spans="1:9" ht="18" customHeight="1" x14ac:dyDescent="0.3">
      <c r="A292" s="240"/>
      <c r="B292" s="161"/>
      <c r="C292" s="155"/>
      <c r="D292" s="157"/>
      <c r="E292" s="1" t="s">
        <v>42</v>
      </c>
      <c r="F292" s="3">
        <v>10000000</v>
      </c>
      <c r="G292" s="2">
        <v>0</v>
      </c>
      <c r="H292" s="2">
        <v>0</v>
      </c>
      <c r="I292" s="93">
        <f t="shared" si="13"/>
        <v>10000000</v>
      </c>
    </row>
    <row r="293" spans="1:9" ht="18" customHeight="1" x14ac:dyDescent="0.3">
      <c r="A293" s="240"/>
      <c r="B293" s="163"/>
      <c r="C293" s="158"/>
      <c r="D293" s="160"/>
      <c r="E293" s="1" t="s">
        <v>43</v>
      </c>
      <c r="F293" s="78">
        <f>F292-F291</f>
        <v>0</v>
      </c>
      <c r="G293" s="2">
        <v>0</v>
      </c>
      <c r="H293" s="2">
        <v>0</v>
      </c>
      <c r="I293" s="135">
        <f t="shared" si="13"/>
        <v>0</v>
      </c>
    </row>
    <row r="294" spans="1:9" ht="18" customHeight="1" x14ac:dyDescent="0.3">
      <c r="A294" s="240"/>
      <c r="B294" s="162" t="s">
        <v>153</v>
      </c>
      <c r="C294" s="152" t="s">
        <v>27</v>
      </c>
      <c r="D294" s="154"/>
      <c r="E294" s="1" t="s">
        <v>41</v>
      </c>
      <c r="F294" s="3">
        <v>47280000</v>
      </c>
      <c r="G294" s="2">
        <v>0</v>
      </c>
      <c r="H294" s="2">
        <v>0</v>
      </c>
      <c r="I294" s="93">
        <f t="shared" si="13"/>
        <v>47280000</v>
      </c>
    </row>
    <row r="295" spans="1:9" ht="18" customHeight="1" x14ac:dyDescent="0.3">
      <c r="A295" s="240"/>
      <c r="B295" s="161"/>
      <c r="C295" s="155"/>
      <c r="D295" s="157"/>
      <c r="E295" s="1" t="s">
        <v>42</v>
      </c>
      <c r="F295" s="3">
        <v>45598670</v>
      </c>
      <c r="G295" s="2">
        <v>0</v>
      </c>
      <c r="H295" s="2">
        <v>0</v>
      </c>
      <c r="I295" s="93">
        <f t="shared" si="13"/>
        <v>45598670</v>
      </c>
    </row>
    <row r="296" spans="1:9" ht="18" customHeight="1" x14ac:dyDescent="0.3">
      <c r="A296" s="240"/>
      <c r="B296" s="163"/>
      <c r="C296" s="158"/>
      <c r="D296" s="160"/>
      <c r="E296" s="1" t="s">
        <v>43</v>
      </c>
      <c r="F296" s="78">
        <f>F295-F294</f>
        <v>-1681330</v>
      </c>
      <c r="G296" s="2">
        <v>0</v>
      </c>
      <c r="H296" s="2">
        <v>0</v>
      </c>
      <c r="I296" s="135">
        <f t="shared" si="13"/>
        <v>-1681330</v>
      </c>
    </row>
    <row r="297" spans="1:9" ht="18" customHeight="1" x14ac:dyDescent="0.3">
      <c r="A297" s="240"/>
      <c r="B297" s="162" t="s">
        <v>154</v>
      </c>
      <c r="C297" s="152" t="s">
        <v>27</v>
      </c>
      <c r="D297" s="154"/>
      <c r="E297" s="1" t="s">
        <v>41</v>
      </c>
      <c r="F297" s="3">
        <v>40000000</v>
      </c>
      <c r="G297" s="2">
        <v>0</v>
      </c>
      <c r="H297" s="2">
        <v>0</v>
      </c>
      <c r="I297" s="93">
        <f t="shared" si="13"/>
        <v>40000000</v>
      </c>
    </row>
    <row r="298" spans="1:9" ht="18" customHeight="1" x14ac:dyDescent="0.3">
      <c r="A298" s="240"/>
      <c r="B298" s="161"/>
      <c r="C298" s="155"/>
      <c r="D298" s="157"/>
      <c r="E298" s="1" t="s">
        <v>42</v>
      </c>
      <c r="F298" s="3">
        <v>38376920</v>
      </c>
      <c r="G298" s="2">
        <v>0</v>
      </c>
      <c r="H298" s="2">
        <v>0</v>
      </c>
      <c r="I298" s="93">
        <f t="shared" si="13"/>
        <v>38376920</v>
      </c>
    </row>
    <row r="299" spans="1:9" ht="18" customHeight="1" x14ac:dyDescent="0.3">
      <c r="A299" s="240"/>
      <c r="B299" s="163"/>
      <c r="C299" s="158"/>
      <c r="D299" s="160"/>
      <c r="E299" s="1" t="s">
        <v>43</v>
      </c>
      <c r="F299" s="78">
        <f>F298-F297</f>
        <v>-1623080</v>
      </c>
      <c r="G299" s="2">
        <v>0</v>
      </c>
      <c r="H299" s="2">
        <v>0</v>
      </c>
      <c r="I299" s="135">
        <f t="shared" si="13"/>
        <v>-1623080</v>
      </c>
    </row>
    <row r="300" spans="1:9" ht="18" customHeight="1" x14ac:dyDescent="0.3">
      <c r="A300" s="240"/>
      <c r="B300" s="162" t="s">
        <v>155</v>
      </c>
      <c r="C300" s="152" t="s">
        <v>27</v>
      </c>
      <c r="D300" s="154"/>
      <c r="E300" s="1" t="s">
        <v>41</v>
      </c>
      <c r="F300" s="3">
        <v>4450000</v>
      </c>
      <c r="G300" s="2">
        <v>0</v>
      </c>
      <c r="H300" s="2">
        <v>0</v>
      </c>
      <c r="I300" s="93">
        <f t="shared" ref="I300:I305" si="14">F300+G300+H300</f>
        <v>4450000</v>
      </c>
    </row>
    <row r="301" spans="1:9" ht="18" customHeight="1" x14ac:dyDescent="0.3">
      <c r="A301" s="240"/>
      <c r="B301" s="161"/>
      <c r="C301" s="155"/>
      <c r="D301" s="157"/>
      <c r="E301" s="1" t="s">
        <v>42</v>
      </c>
      <c r="F301" s="3">
        <v>3087750</v>
      </c>
      <c r="G301" s="2">
        <v>0</v>
      </c>
      <c r="H301" s="2">
        <v>0</v>
      </c>
      <c r="I301" s="93">
        <f t="shared" si="14"/>
        <v>3087750</v>
      </c>
    </row>
    <row r="302" spans="1:9" ht="18" customHeight="1" thickBot="1" x14ac:dyDescent="0.35">
      <c r="A302" s="240"/>
      <c r="B302" s="161"/>
      <c r="C302" s="155"/>
      <c r="D302" s="157"/>
      <c r="E302" s="101" t="s">
        <v>43</v>
      </c>
      <c r="F302" s="124">
        <f>F301-F300</f>
        <v>-1362250</v>
      </c>
      <c r="G302" s="104">
        <v>0</v>
      </c>
      <c r="H302" s="104">
        <v>0</v>
      </c>
      <c r="I302" s="135">
        <f t="shared" si="14"/>
        <v>-1362250</v>
      </c>
    </row>
    <row r="303" spans="1:9" ht="18" customHeight="1" x14ac:dyDescent="0.3">
      <c r="A303" s="225" t="s">
        <v>69</v>
      </c>
      <c r="B303" s="226"/>
      <c r="C303" s="226"/>
      <c r="D303" s="227"/>
      <c r="E303" s="83" t="s">
        <v>41</v>
      </c>
      <c r="F303" s="84">
        <f>F291+F294+F297+F300</f>
        <v>101730000</v>
      </c>
      <c r="G303" s="85">
        <v>0</v>
      </c>
      <c r="H303" s="85">
        <v>0</v>
      </c>
      <c r="I303" s="86">
        <f t="shared" si="14"/>
        <v>101730000</v>
      </c>
    </row>
    <row r="304" spans="1:9" ht="18" customHeight="1" x14ac:dyDescent="0.3">
      <c r="A304" s="228"/>
      <c r="B304" s="229"/>
      <c r="C304" s="229"/>
      <c r="D304" s="230"/>
      <c r="E304" s="80" t="s">
        <v>42</v>
      </c>
      <c r="F304" s="81">
        <f>F292+F295+F298+F301</f>
        <v>97063340</v>
      </c>
      <c r="G304" s="82">
        <v>0</v>
      </c>
      <c r="H304" s="82">
        <v>0</v>
      </c>
      <c r="I304" s="87">
        <f t="shared" si="14"/>
        <v>97063340</v>
      </c>
    </row>
    <row r="305" spans="1:9" ht="18" customHeight="1" thickBot="1" x14ac:dyDescent="0.35">
      <c r="A305" s="231"/>
      <c r="B305" s="232"/>
      <c r="C305" s="232"/>
      <c r="D305" s="233"/>
      <c r="E305" s="88" t="s">
        <v>43</v>
      </c>
      <c r="F305" s="89">
        <f>F304-F303</f>
        <v>-4666660</v>
      </c>
      <c r="G305" s="90">
        <v>0</v>
      </c>
      <c r="H305" s="90">
        <v>0</v>
      </c>
      <c r="I305" s="91">
        <f t="shared" si="14"/>
        <v>-4666660</v>
      </c>
    </row>
    <row r="306" spans="1:9" ht="18" customHeight="1" x14ac:dyDescent="0.3">
      <c r="A306" s="240" t="s">
        <v>61</v>
      </c>
      <c r="B306" s="161" t="s">
        <v>27</v>
      </c>
      <c r="C306" s="155" t="s">
        <v>158</v>
      </c>
      <c r="D306" s="157"/>
      <c r="E306" s="102" t="s">
        <v>41</v>
      </c>
      <c r="F306" s="105">
        <v>1272580000</v>
      </c>
      <c r="G306" s="103">
        <v>0</v>
      </c>
      <c r="H306" s="103">
        <v>0</v>
      </c>
      <c r="I306" s="133">
        <f t="shared" ref="I306:I311" si="15">F306+G306+H306</f>
        <v>1272580000</v>
      </c>
    </row>
    <row r="307" spans="1:9" ht="18" customHeight="1" x14ac:dyDescent="0.3">
      <c r="A307" s="240"/>
      <c r="B307" s="161"/>
      <c r="C307" s="155"/>
      <c r="D307" s="157"/>
      <c r="E307" s="1" t="s">
        <v>42</v>
      </c>
      <c r="F307" s="3">
        <v>1272572564</v>
      </c>
      <c r="G307" s="2">
        <v>0</v>
      </c>
      <c r="H307" s="2">
        <v>0</v>
      </c>
      <c r="I307" s="93">
        <f t="shared" si="15"/>
        <v>1272572564</v>
      </c>
    </row>
    <row r="308" spans="1:9" ht="18" customHeight="1" x14ac:dyDescent="0.3">
      <c r="A308" s="240"/>
      <c r="B308" s="161"/>
      <c r="C308" s="158"/>
      <c r="D308" s="160"/>
      <c r="E308" s="1" t="s">
        <v>43</v>
      </c>
      <c r="F308" s="78">
        <f>F307-F306</f>
        <v>-7436</v>
      </c>
      <c r="G308" s="2">
        <v>0</v>
      </c>
      <c r="H308" s="2">
        <v>0</v>
      </c>
      <c r="I308" s="94">
        <f t="shared" si="15"/>
        <v>-7436</v>
      </c>
    </row>
    <row r="309" spans="1:9" ht="18" customHeight="1" x14ac:dyDescent="0.3">
      <c r="A309" s="240"/>
      <c r="B309" s="161"/>
      <c r="C309" s="152" t="s">
        <v>159</v>
      </c>
      <c r="D309" s="154"/>
      <c r="E309" s="1" t="s">
        <v>41</v>
      </c>
      <c r="F309" s="3">
        <v>358866000</v>
      </c>
      <c r="G309" s="2">
        <v>0</v>
      </c>
      <c r="H309" s="2">
        <v>0</v>
      </c>
      <c r="I309" s="93">
        <f t="shared" si="15"/>
        <v>358866000</v>
      </c>
    </row>
    <row r="310" spans="1:9" ht="18" customHeight="1" x14ac:dyDescent="0.3">
      <c r="A310" s="240"/>
      <c r="B310" s="161"/>
      <c r="C310" s="155"/>
      <c r="D310" s="157"/>
      <c r="E310" s="1" t="s">
        <v>42</v>
      </c>
      <c r="F310" s="3">
        <v>356058156</v>
      </c>
      <c r="G310" s="2">
        <v>0</v>
      </c>
      <c r="H310" s="2">
        <v>0</v>
      </c>
      <c r="I310" s="93">
        <f t="shared" si="15"/>
        <v>356058156</v>
      </c>
    </row>
    <row r="311" spans="1:9" ht="18" customHeight="1" x14ac:dyDescent="0.3">
      <c r="A311" s="240"/>
      <c r="B311" s="163"/>
      <c r="C311" s="158"/>
      <c r="D311" s="160"/>
      <c r="E311" s="1" t="s">
        <v>43</v>
      </c>
      <c r="F311" s="78">
        <f>F310-F309</f>
        <v>-2807844</v>
      </c>
      <c r="G311" s="2">
        <v>0</v>
      </c>
      <c r="H311" s="2">
        <v>0</v>
      </c>
      <c r="I311" s="94">
        <f t="shared" si="15"/>
        <v>-2807844</v>
      </c>
    </row>
    <row r="312" spans="1:9" ht="18" customHeight="1" x14ac:dyDescent="0.3">
      <c r="A312" s="240"/>
      <c r="B312" s="152" t="s">
        <v>44</v>
      </c>
      <c r="C312" s="153"/>
      <c r="D312" s="154"/>
      <c r="E312" s="1" t="s">
        <v>41</v>
      </c>
      <c r="F312" s="4">
        <f>F309</f>
        <v>358866000</v>
      </c>
      <c r="G312" s="5">
        <v>0</v>
      </c>
      <c r="H312" s="5">
        <v>0</v>
      </c>
      <c r="I312" s="95">
        <f t="shared" ref="I312:I317" si="16">F312+G312+H312</f>
        <v>358866000</v>
      </c>
    </row>
    <row r="313" spans="1:9" ht="18" customHeight="1" x14ac:dyDescent="0.3">
      <c r="A313" s="240"/>
      <c r="B313" s="155"/>
      <c r="C313" s="156"/>
      <c r="D313" s="157"/>
      <c r="E313" s="1" t="s">
        <v>42</v>
      </c>
      <c r="F313" s="4">
        <f>F310</f>
        <v>356058156</v>
      </c>
      <c r="G313" s="5">
        <v>0</v>
      </c>
      <c r="H313" s="5">
        <v>0</v>
      </c>
      <c r="I313" s="95">
        <f t="shared" si="16"/>
        <v>356058156</v>
      </c>
    </row>
    <row r="314" spans="1:9" ht="18" customHeight="1" x14ac:dyDescent="0.3">
      <c r="A314" s="240"/>
      <c r="B314" s="158"/>
      <c r="C314" s="159"/>
      <c r="D314" s="160"/>
      <c r="E314" s="1" t="s">
        <v>43</v>
      </c>
      <c r="F314" s="79">
        <f>F313-F312</f>
        <v>-2807844</v>
      </c>
      <c r="G314" s="112">
        <v>0</v>
      </c>
      <c r="H314" s="112">
        <v>0</v>
      </c>
      <c r="I314" s="134">
        <f t="shared" si="16"/>
        <v>-2807844</v>
      </c>
    </row>
    <row r="315" spans="1:9" ht="18" customHeight="1" x14ac:dyDescent="0.3">
      <c r="A315" s="240"/>
      <c r="B315" s="162" t="s">
        <v>12</v>
      </c>
      <c r="C315" s="152" t="s">
        <v>157</v>
      </c>
      <c r="D315" s="154"/>
      <c r="E315" s="1" t="s">
        <v>41</v>
      </c>
      <c r="F315" s="3">
        <v>177355000</v>
      </c>
      <c r="G315" s="2">
        <v>0</v>
      </c>
      <c r="H315" s="2">
        <v>0</v>
      </c>
      <c r="I315" s="93">
        <f t="shared" si="16"/>
        <v>177355000</v>
      </c>
    </row>
    <row r="316" spans="1:9" ht="18" customHeight="1" x14ac:dyDescent="0.3">
      <c r="A316" s="240"/>
      <c r="B316" s="161"/>
      <c r="C316" s="155"/>
      <c r="D316" s="157"/>
      <c r="E316" s="1" t="s">
        <v>42</v>
      </c>
      <c r="F316" s="3">
        <v>177034600</v>
      </c>
      <c r="G316" s="2">
        <v>0</v>
      </c>
      <c r="H316" s="2">
        <v>0</v>
      </c>
      <c r="I316" s="93">
        <f t="shared" si="16"/>
        <v>177034600</v>
      </c>
    </row>
    <row r="317" spans="1:9" ht="18" customHeight="1" x14ac:dyDescent="0.3">
      <c r="A317" s="240"/>
      <c r="B317" s="163"/>
      <c r="C317" s="158"/>
      <c r="D317" s="160"/>
      <c r="E317" s="1" t="s">
        <v>43</v>
      </c>
      <c r="F317" s="78">
        <f>F316-F315</f>
        <v>-320400</v>
      </c>
      <c r="G317" s="2">
        <v>0</v>
      </c>
      <c r="H317" s="2">
        <v>0</v>
      </c>
      <c r="I317" s="94">
        <f t="shared" si="16"/>
        <v>-320400</v>
      </c>
    </row>
    <row r="318" spans="1:9" ht="18" customHeight="1" x14ac:dyDescent="0.3">
      <c r="A318" s="240"/>
      <c r="B318" s="152" t="s">
        <v>44</v>
      </c>
      <c r="C318" s="153"/>
      <c r="D318" s="154"/>
      <c r="E318" s="1" t="s">
        <v>41</v>
      </c>
      <c r="F318" s="4">
        <f>F315</f>
        <v>177355000</v>
      </c>
      <c r="G318" s="5">
        <v>0</v>
      </c>
      <c r="H318" s="5">
        <v>0</v>
      </c>
      <c r="I318" s="95">
        <f t="shared" ref="I318:I323" si="17">F318+G318+H318</f>
        <v>177355000</v>
      </c>
    </row>
    <row r="319" spans="1:9" ht="18" customHeight="1" x14ac:dyDescent="0.3">
      <c r="A319" s="240"/>
      <c r="B319" s="155"/>
      <c r="C319" s="156"/>
      <c r="D319" s="157"/>
      <c r="E319" s="1" t="s">
        <v>42</v>
      </c>
      <c r="F319" s="4">
        <f>F316</f>
        <v>177034600</v>
      </c>
      <c r="G319" s="5">
        <v>0</v>
      </c>
      <c r="H319" s="5">
        <v>0</v>
      </c>
      <c r="I319" s="95">
        <f t="shared" si="17"/>
        <v>177034600</v>
      </c>
    </row>
    <row r="320" spans="1:9" ht="18" customHeight="1" x14ac:dyDescent="0.3">
      <c r="A320" s="240"/>
      <c r="B320" s="158"/>
      <c r="C320" s="159"/>
      <c r="D320" s="160"/>
      <c r="E320" s="1" t="s">
        <v>43</v>
      </c>
      <c r="F320" s="79">
        <f>F319-F318</f>
        <v>-320400</v>
      </c>
      <c r="G320" s="112">
        <v>0</v>
      </c>
      <c r="H320" s="112">
        <v>0</v>
      </c>
      <c r="I320" s="134">
        <f t="shared" si="17"/>
        <v>-320400</v>
      </c>
    </row>
    <row r="321" spans="1:9" ht="18" customHeight="1" x14ac:dyDescent="0.3">
      <c r="A321" s="240"/>
      <c r="B321" s="162" t="s">
        <v>21</v>
      </c>
      <c r="C321" s="152" t="s">
        <v>160</v>
      </c>
      <c r="D321" s="154"/>
      <c r="E321" s="1" t="s">
        <v>41</v>
      </c>
      <c r="F321" s="3">
        <v>19236000</v>
      </c>
      <c r="G321" s="2">
        <v>0</v>
      </c>
      <c r="H321" s="2">
        <v>0</v>
      </c>
      <c r="I321" s="93">
        <f t="shared" si="17"/>
        <v>19236000</v>
      </c>
    </row>
    <row r="322" spans="1:9" ht="18" customHeight="1" x14ac:dyDescent="0.3">
      <c r="A322" s="240"/>
      <c r="B322" s="161"/>
      <c r="C322" s="155"/>
      <c r="D322" s="157"/>
      <c r="E322" s="1" t="s">
        <v>42</v>
      </c>
      <c r="F322" s="3">
        <v>19145892</v>
      </c>
      <c r="G322" s="2">
        <v>0</v>
      </c>
      <c r="H322" s="2">
        <v>0</v>
      </c>
      <c r="I322" s="93">
        <f t="shared" si="17"/>
        <v>19145892</v>
      </c>
    </row>
    <row r="323" spans="1:9" ht="18" customHeight="1" x14ac:dyDescent="0.3">
      <c r="A323" s="240"/>
      <c r="B323" s="163"/>
      <c r="C323" s="158"/>
      <c r="D323" s="160"/>
      <c r="E323" s="1" t="s">
        <v>43</v>
      </c>
      <c r="F323" s="78">
        <f>F322-F321</f>
        <v>-90108</v>
      </c>
      <c r="G323" s="2">
        <v>0</v>
      </c>
      <c r="H323" s="2">
        <v>0</v>
      </c>
      <c r="I323" s="94">
        <f t="shared" si="17"/>
        <v>-90108</v>
      </c>
    </row>
    <row r="324" spans="1:9" ht="18" customHeight="1" x14ac:dyDescent="0.3">
      <c r="A324" s="240"/>
      <c r="B324" s="152" t="s">
        <v>44</v>
      </c>
      <c r="C324" s="153"/>
      <c r="D324" s="154"/>
      <c r="E324" s="1" t="s">
        <v>41</v>
      </c>
      <c r="F324" s="4">
        <f>F321</f>
        <v>19236000</v>
      </c>
      <c r="G324" s="5">
        <v>0</v>
      </c>
      <c r="H324" s="5">
        <v>0</v>
      </c>
      <c r="I324" s="95">
        <f t="shared" ref="I324:I328" si="18">F324+G324+H324</f>
        <v>19236000</v>
      </c>
    </row>
    <row r="325" spans="1:9" ht="18" customHeight="1" x14ac:dyDescent="0.3">
      <c r="A325" s="240"/>
      <c r="B325" s="155"/>
      <c r="C325" s="156"/>
      <c r="D325" s="157"/>
      <c r="E325" s="1" t="s">
        <v>42</v>
      </c>
      <c r="F325" s="4">
        <f>F322</f>
        <v>19145892</v>
      </c>
      <c r="G325" s="5">
        <v>0</v>
      </c>
      <c r="H325" s="5">
        <v>0</v>
      </c>
      <c r="I325" s="95">
        <f t="shared" si="18"/>
        <v>19145892</v>
      </c>
    </row>
    <row r="326" spans="1:9" ht="18" customHeight="1" thickBot="1" x14ac:dyDescent="0.35">
      <c r="A326" s="240"/>
      <c r="B326" s="155"/>
      <c r="C326" s="156"/>
      <c r="D326" s="157"/>
      <c r="E326" s="101" t="s">
        <v>43</v>
      </c>
      <c r="F326" s="113">
        <f>F325-F324</f>
        <v>-90108</v>
      </c>
      <c r="G326" s="112">
        <v>0</v>
      </c>
      <c r="H326" s="112">
        <v>0</v>
      </c>
      <c r="I326" s="134">
        <f t="shared" si="18"/>
        <v>-90108</v>
      </c>
    </row>
    <row r="327" spans="1:9" ht="18" customHeight="1" x14ac:dyDescent="0.3">
      <c r="A327" s="225" t="s">
        <v>156</v>
      </c>
      <c r="B327" s="226"/>
      <c r="C327" s="226"/>
      <c r="D327" s="227"/>
      <c r="E327" s="83" t="s">
        <v>41</v>
      </c>
      <c r="F327" s="84">
        <f>F306+F312+F318+F324</f>
        <v>1828037000</v>
      </c>
      <c r="G327" s="116">
        <v>0</v>
      </c>
      <c r="H327" s="116">
        <v>0</v>
      </c>
      <c r="I327" s="86">
        <f t="shared" si="18"/>
        <v>1828037000</v>
      </c>
    </row>
    <row r="328" spans="1:9" ht="18" customHeight="1" x14ac:dyDescent="0.3">
      <c r="A328" s="228"/>
      <c r="B328" s="229"/>
      <c r="C328" s="229"/>
      <c r="D328" s="230"/>
      <c r="E328" s="80" t="s">
        <v>42</v>
      </c>
      <c r="F328" s="81">
        <f>F307+F313+F319+F325</f>
        <v>1824811212</v>
      </c>
      <c r="G328" s="117">
        <v>0</v>
      </c>
      <c r="H328" s="117">
        <v>0</v>
      </c>
      <c r="I328" s="87">
        <f t="shared" si="18"/>
        <v>1824811212</v>
      </c>
    </row>
    <row r="329" spans="1:9" ht="18" customHeight="1" thickBot="1" x14ac:dyDescent="0.35">
      <c r="A329" s="231"/>
      <c r="B329" s="232"/>
      <c r="C329" s="232"/>
      <c r="D329" s="233"/>
      <c r="E329" s="88" t="s">
        <v>43</v>
      </c>
      <c r="F329" s="90" t="s">
        <v>70</v>
      </c>
      <c r="G329" s="118">
        <v>0</v>
      </c>
      <c r="H329" s="118">
        <v>0</v>
      </c>
      <c r="I329" s="119" t="s">
        <v>70</v>
      </c>
    </row>
    <row r="330" spans="1:9" ht="18" customHeight="1" x14ac:dyDescent="0.3">
      <c r="A330" s="234" t="s">
        <v>48</v>
      </c>
      <c r="B330" s="235"/>
      <c r="C330" s="235"/>
      <c r="D330" s="235"/>
      <c r="E330" s="129" t="s">
        <v>41</v>
      </c>
      <c r="F330" s="130">
        <f>F69+F108+F141+F159+F174+F252+F288+F303+F327</f>
        <v>3151205000</v>
      </c>
      <c r="G330" s="130">
        <f t="shared" ref="G330:H330" si="19">G69+G108+G141+G174+G252+G288+G303+G327</f>
        <v>7000000</v>
      </c>
      <c r="H330" s="130">
        <f t="shared" si="19"/>
        <v>0</v>
      </c>
      <c r="I330" s="125">
        <f t="shared" ref="I330:I332" si="20">F330+G330+H330</f>
        <v>3158205000</v>
      </c>
    </row>
    <row r="331" spans="1:9" ht="18" customHeight="1" x14ac:dyDescent="0.3">
      <c r="A331" s="236"/>
      <c r="B331" s="237"/>
      <c r="C331" s="237"/>
      <c r="D331" s="237"/>
      <c r="E331" s="127" t="s">
        <v>42</v>
      </c>
      <c r="F331" s="136">
        <f>F70+F109+F142+F160+F175+F253+F289+F304+F328</f>
        <v>3122214682</v>
      </c>
      <c r="G331" s="136">
        <f t="shared" ref="G331:H331" si="21">G70+G109+G142+G175+G253+G289+G304+G328</f>
        <v>7000000</v>
      </c>
      <c r="H331" s="136">
        <f t="shared" si="21"/>
        <v>0</v>
      </c>
      <c r="I331" s="126">
        <f t="shared" si="20"/>
        <v>3129214682</v>
      </c>
    </row>
    <row r="332" spans="1:9" ht="18" customHeight="1" thickBot="1" x14ac:dyDescent="0.35">
      <c r="A332" s="238"/>
      <c r="B332" s="239"/>
      <c r="C332" s="239"/>
      <c r="D332" s="239"/>
      <c r="E332" s="131" t="s">
        <v>43</v>
      </c>
      <c r="F332" s="132">
        <f>F331-F330</f>
        <v>-28990318</v>
      </c>
      <c r="G332" s="132">
        <f t="shared" ref="G332:H332" si="22">G331-G330</f>
        <v>0</v>
      </c>
      <c r="H332" s="132">
        <f t="shared" si="22"/>
        <v>0</v>
      </c>
      <c r="I332" s="128">
        <f t="shared" si="20"/>
        <v>-28990318</v>
      </c>
    </row>
  </sheetData>
  <mergeCells count="162">
    <mergeCell ref="C18:D20"/>
    <mergeCell ref="B24:B29"/>
    <mergeCell ref="C24:D26"/>
    <mergeCell ref="A1:I1"/>
    <mergeCell ref="A2:I2"/>
    <mergeCell ref="A3:I3"/>
    <mergeCell ref="A4:D4"/>
    <mergeCell ref="E4:E5"/>
    <mergeCell ref="F4:F5"/>
    <mergeCell ref="G4:G5"/>
    <mergeCell ref="H4:H5"/>
    <mergeCell ref="I4:I5"/>
    <mergeCell ref="C5:D5"/>
    <mergeCell ref="B51:D53"/>
    <mergeCell ref="A54:A68"/>
    <mergeCell ref="B54:B65"/>
    <mergeCell ref="C54:D56"/>
    <mergeCell ref="C57:D59"/>
    <mergeCell ref="C60:D62"/>
    <mergeCell ref="B33:B50"/>
    <mergeCell ref="C33:D35"/>
    <mergeCell ref="C36:D38"/>
    <mergeCell ref="C39:D41"/>
    <mergeCell ref="C42:D44"/>
    <mergeCell ref="C45:D47"/>
    <mergeCell ref="C48:D50"/>
    <mergeCell ref="C63:D65"/>
    <mergeCell ref="B66:D68"/>
    <mergeCell ref="A6:A53"/>
    <mergeCell ref="B21:D23"/>
    <mergeCell ref="C27:D29"/>
    <mergeCell ref="B30:D32"/>
    <mergeCell ref="B6:B20"/>
    <mergeCell ref="C6:D8"/>
    <mergeCell ref="C9:D11"/>
    <mergeCell ref="C12:D14"/>
    <mergeCell ref="C15:D17"/>
    <mergeCell ref="A72:A107"/>
    <mergeCell ref="B72:B86"/>
    <mergeCell ref="C72:D74"/>
    <mergeCell ref="C75:D77"/>
    <mergeCell ref="C78:D80"/>
    <mergeCell ref="C84:D86"/>
    <mergeCell ref="C81:D83"/>
    <mergeCell ref="C90:D92"/>
    <mergeCell ref="C96:D98"/>
    <mergeCell ref="C102:D104"/>
    <mergeCell ref="B99:D101"/>
    <mergeCell ref="B102:B104"/>
    <mergeCell ref="B87:D89"/>
    <mergeCell ref="B90:B98"/>
    <mergeCell ref="C93:D95"/>
    <mergeCell ref="B105:D107"/>
    <mergeCell ref="A108:D110"/>
    <mergeCell ref="B135:B137"/>
    <mergeCell ref="C135:D137"/>
    <mergeCell ref="B123:D125"/>
    <mergeCell ref="B126:B131"/>
    <mergeCell ref="C126:D128"/>
    <mergeCell ref="C129:D131"/>
    <mergeCell ref="B132:D134"/>
    <mergeCell ref="B111:B122"/>
    <mergeCell ref="C111:D113"/>
    <mergeCell ref="C117:D119"/>
    <mergeCell ref="C120:D122"/>
    <mergeCell ref="C114:D116"/>
    <mergeCell ref="B156:D158"/>
    <mergeCell ref="A159:D161"/>
    <mergeCell ref="B162:B164"/>
    <mergeCell ref="B138:D140"/>
    <mergeCell ref="A141:D143"/>
    <mergeCell ref="C144:D146"/>
    <mergeCell ref="C150:D152"/>
    <mergeCell ref="C147:D149"/>
    <mergeCell ref="A144:A158"/>
    <mergeCell ref="C162:D164"/>
    <mergeCell ref="C204:D206"/>
    <mergeCell ref="B195:B197"/>
    <mergeCell ref="C195:D197"/>
    <mergeCell ref="C183:D185"/>
    <mergeCell ref="C186:D188"/>
    <mergeCell ref="B192:D194"/>
    <mergeCell ref="B165:D167"/>
    <mergeCell ref="B168:B170"/>
    <mergeCell ref="C168:D170"/>
    <mergeCell ref="B171:D173"/>
    <mergeCell ref="A174:D176"/>
    <mergeCell ref="B177:B191"/>
    <mergeCell ref="C177:D179"/>
    <mergeCell ref="C180:D182"/>
    <mergeCell ref="C189:D191"/>
    <mergeCell ref="A162:A173"/>
    <mergeCell ref="C243:D245"/>
    <mergeCell ref="B249:D251"/>
    <mergeCell ref="A252:D254"/>
    <mergeCell ref="C255:D257"/>
    <mergeCell ref="C240:D242"/>
    <mergeCell ref="C246:D248"/>
    <mergeCell ref="B210:B248"/>
    <mergeCell ref="A177:A251"/>
    <mergeCell ref="B255:B260"/>
    <mergeCell ref="A255:A287"/>
    <mergeCell ref="C237:D239"/>
    <mergeCell ref="B207:D209"/>
    <mergeCell ref="C210:D212"/>
    <mergeCell ref="C213:D215"/>
    <mergeCell ref="C216:D218"/>
    <mergeCell ref="C219:D221"/>
    <mergeCell ref="C222:D224"/>
    <mergeCell ref="C225:D227"/>
    <mergeCell ref="C228:D230"/>
    <mergeCell ref="C231:D233"/>
    <mergeCell ref="C234:D236"/>
    <mergeCell ref="B198:D200"/>
    <mergeCell ref="B201:B206"/>
    <mergeCell ref="C201:D203"/>
    <mergeCell ref="B270:B272"/>
    <mergeCell ref="C270:D272"/>
    <mergeCell ref="B273:B275"/>
    <mergeCell ref="C273:D275"/>
    <mergeCell ref="B276:B278"/>
    <mergeCell ref="C276:D278"/>
    <mergeCell ref="C258:D260"/>
    <mergeCell ref="B261:D263"/>
    <mergeCell ref="C264:D266"/>
    <mergeCell ref="B267:B269"/>
    <mergeCell ref="C267:D269"/>
    <mergeCell ref="B264:B266"/>
    <mergeCell ref="C294:D296"/>
    <mergeCell ref="B294:B296"/>
    <mergeCell ref="B297:B299"/>
    <mergeCell ref="A291:A302"/>
    <mergeCell ref="B279:B281"/>
    <mergeCell ref="C279:D281"/>
    <mergeCell ref="B282:B284"/>
    <mergeCell ref="C282:D284"/>
    <mergeCell ref="B285:B287"/>
    <mergeCell ref="C285:D287"/>
    <mergeCell ref="C315:D317"/>
    <mergeCell ref="C306:D308"/>
    <mergeCell ref="C309:D311"/>
    <mergeCell ref="C321:D323"/>
    <mergeCell ref="A327:D329"/>
    <mergeCell ref="A330:D332"/>
    <mergeCell ref="A69:D71"/>
    <mergeCell ref="B318:D320"/>
    <mergeCell ref="B321:B323"/>
    <mergeCell ref="B324:D326"/>
    <mergeCell ref="B312:D314"/>
    <mergeCell ref="B315:B317"/>
    <mergeCell ref="C297:D299"/>
    <mergeCell ref="B300:B302"/>
    <mergeCell ref="C300:D302"/>
    <mergeCell ref="A303:D305"/>
    <mergeCell ref="A306:A326"/>
    <mergeCell ref="A111:A140"/>
    <mergeCell ref="C153:D155"/>
    <mergeCell ref="B144:B155"/>
    <mergeCell ref="B306:B311"/>
    <mergeCell ref="A288:D290"/>
    <mergeCell ref="B291:B293"/>
    <mergeCell ref="C291:D29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2022년 세입세출명세서</vt:lpstr>
      <vt:lpstr>2022 세입결산서</vt:lpstr>
      <vt:lpstr>2022 세출결산서</vt:lpstr>
      <vt:lpstr>'2022 세출결산서'!Print_Titles</vt:lpstr>
      <vt:lpstr>'2022년 세입세출명세서'!Print_Titles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KBS</dc:creator>
  <cp:lastModifiedBy>KBS</cp:lastModifiedBy>
  <cp:lastPrinted>2023-01-25T11:24:49Z</cp:lastPrinted>
  <dcterms:created xsi:type="dcterms:W3CDTF">2022-09-14T05:51:57Z</dcterms:created>
  <dcterms:modified xsi:type="dcterms:W3CDTF">2023-01-25T11:25:04Z</dcterms:modified>
</cp:coreProperties>
</file>