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2104이전 강민승파일 D드라이브 !!\C_!!\2022년\추경\3차추경\"/>
    </mc:Choice>
  </mc:AlternateContent>
  <xr:revisionPtr revIDLastSave="0" documentId="13_ncr:1_{676699E2-D61B-46B0-9BF0-26F5617C61EF}" xr6:coauthVersionLast="46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다문화가족취업중점기관" sheetId="64" r:id="rId1"/>
    <sheet name="다문화센터 특성화사업" sheetId="57" r:id="rId2"/>
    <sheet name="가족센터운영" sheetId="61" r:id="rId3"/>
    <sheet name="아이돌봄지원사업" sheetId="62" r:id="rId4"/>
  </sheets>
  <definedNames>
    <definedName name="_xlnm.Print_Area" localSheetId="2">가족센터운영!$A$1:$L$172</definedName>
    <definedName name="_xlnm.Print_Area" localSheetId="1">'다문화센터 특성화사업'!$A$1:$L$31</definedName>
    <definedName name="_xlnm.Print_Area" localSheetId="3">아이돌봄지원사업!$A$1:$L$48</definedName>
  </definedNames>
  <calcPr calcId="191029"/>
</workbook>
</file>

<file path=xl/calcChain.xml><?xml version="1.0" encoding="utf-8"?>
<calcChain xmlns="http://schemas.openxmlformats.org/spreadsheetml/2006/main">
  <c r="J39" i="62" l="1"/>
  <c r="J40" i="62"/>
  <c r="J19" i="62"/>
  <c r="J45" i="62"/>
  <c r="J46" i="62"/>
  <c r="J42" i="62"/>
  <c r="J43" i="62"/>
  <c r="J33" i="62"/>
  <c r="J34" i="62"/>
  <c r="J31" i="62"/>
  <c r="J28" i="62"/>
  <c r="J25" i="62"/>
  <c r="J7" i="62"/>
  <c r="J8" i="62"/>
  <c r="J13" i="62"/>
  <c r="J20" i="62"/>
  <c r="F10" i="64"/>
  <c r="F7" i="62"/>
  <c r="F8" i="62"/>
  <c r="F9" i="62"/>
  <c r="F15" i="62"/>
  <c r="F16" i="62"/>
  <c r="F17" i="62"/>
  <c r="F18" i="62"/>
  <c r="L27" i="61"/>
  <c r="J6" i="62" l="1"/>
  <c r="L8" i="57"/>
  <c r="L9" i="57"/>
  <c r="F13" i="57"/>
  <c r="F26" i="61"/>
  <c r="F27" i="61"/>
  <c r="F28" i="61"/>
  <c r="F29" i="61"/>
  <c r="F30" i="61"/>
  <c r="F31" i="61"/>
  <c r="F19" i="61"/>
  <c r="F20" i="61"/>
  <c r="F21" i="61"/>
  <c r="F22" i="61"/>
  <c r="F23" i="61"/>
  <c r="F24" i="61"/>
  <c r="F7" i="61"/>
  <c r="F8" i="61"/>
  <c r="F9" i="61"/>
  <c r="F12" i="61"/>
  <c r="F13" i="61"/>
  <c r="F14" i="61"/>
  <c r="F15" i="61"/>
  <c r="F16" i="61"/>
  <c r="F17" i="61"/>
  <c r="F18" i="61"/>
  <c r="L8" i="62"/>
  <c r="L9" i="62"/>
  <c r="L10" i="62"/>
  <c r="L12" i="61" l="1"/>
  <c r="L13" i="61"/>
  <c r="L14" i="61"/>
  <c r="L9" i="61"/>
  <c r="K8" i="64"/>
  <c r="K14" i="64"/>
  <c r="K19" i="64"/>
  <c r="L36" i="64"/>
  <c r="L35" i="64"/>
  <c r="K34" i="64"/>
  <c r="L34" i="64" s="1"/>
  <c r="F13" i="64"/>
  <c r="F12" i="64"/>
  <c r="E11" i="64"/>
  <c r="E10" i="64" s="1"/>
  <c r="K26" i="57"/>
  <c r="K21" i="57" s="1"/>
  <c r="K22" i="57"/>
  <c r="K14" i="57"/>
  <c r="K8" i="57"/>
  <c r="K33" i="64" l="1"/>
  <c r="L33" i="64" s="1"/>
  <c r="K7" i="64"/>
  <c r="K6" i="64" s="1"/>
  <c r="F11" i="64"/>
  <c r="K7" i="57"/>
  <c r="L7" i="57" s="1"/>
  <c r="L16" i="57" l="1"/>
  <c r="L31" i="57"/>
  <c r="L30" i="57"/>
  <c r="K29" i="57"/>
  <c r="K28" i="57" s="1"/>
  <c r="K6" i="57" s="1"/>
  <c r="E11" i="57"/>
  <c r="E17" i="57"/>
  <c r="E18" i="57"/>
  <c r="F20" i="57"/>
  <c r="L29" i="57" l="1"/>
  <c r="E8" i="57"/>
  <c r="E7" i="57" s="1"/>
  <c r="F16" i="57"/>
  <c r="E15" i="57"/>
  <c r="F15" i="57" s="1"/>
  <c r="L28" i="57" l="1"/>
  <c r="E14" i="57"/>
  <c r="F14" i="57" s="1"/>
  <c r="K40" i="62"/>
  <c r="K39" i="62" s="1"/>
  <c r="K43" i="62"/>
  <c r="K42" i="62" s="1"/>
  <c r="K34" i="62"/>
  <c r="K33" i="62" s="1"/>
  <c r="K31" i="62"/>
  <c r="K28" i="62"/>
  <c r="K25" i="62"/>
  <c r="K20" i="62"/>
  <c r="K13" i="62"/>
  <c r="K8" i="62"/>
  <c r="K7" i="62" l="1"/>
  <c r="K19" i="62"/>
  <c r="K6" i="62" l="1"/>
  <c r="L7" i="62"/>
  <c r="E20" i="62"/>
  <c r="F22" i="62"/>
  <c r="E11" i="62"/>
  <c r="F14" i="62"/>
  <c r="L48" i="62" l="1"/>
  <c r="L47" i="62"/>
  <c r="K46" i="62"/>
  <c r="K45" i="62" s="1"/>
  <c r="L18" i="62"/>
  <c r="L17" i="62"/>
  <c r="L46" i="62" l="1"/>
  <c r="L45" i="62"/>
  <c r="E16" i="62" l="1"/>
  <c r="E15" i="62" s="1"/>
  <c r="E8" i="62" l="1"/>
  <c r="E7" i="62" s="1"/>
  <c r="L168" i="61"/>
  <c r="K167" i="61"/>
  <c r="K166" i="61"/>
  <c r="L166" i="61" l="1"/>
  <c r="L167" i="61"/>
  <c r="L171" i="61" l="1"/>
  <c r="L172" i="61"/>
  <c r="K170" i="61"/>
  <c r="K169" i="61" s="1"/>
  <c r="K164" i="61"/>
  <c r="K163" i="61" s="1"/>
  <c r="K161" i="61"/>
  <c r="K160" i="61" s="1"/>
  <c r="K158" i="61"/>
  <c r="K157" i="61" s="1"/>
  <c r="K155" i="61"/>
  <c r="K154" i="61" s="1"/>
  <c r="K152" i="61"/>
  <c r="K151" i="61" s="1"/>
  <c r="K149" i="61"/>
  <c r="K148" i="61" s="1"/>
  <c r="L150" i="61"/>
  <c r="K144" i="61"/>
  <c r="K146" i="61"/>
  <c r="K142" i="61"/>
  <c r="K139" i="61"/>
  <c r="K138" i="61" s="1"/>
  <c r="K136" i="61"/>
  <c r="K135" i="61" s="1"/>
  <c r="K133" i="61"/>
  <c r="K132" i="61" s="1"/>
  <c r="K130" i="61"/>
  <c r="K129" i="61" s="1"/>
  <c r="K127" i="61"/>
  <c r="K126" i="61" s="1"/>
  <c r="K124" i="61"/>
  <c r="K123" i="61" s="1"/>
  <c r="K121" i="61"/>
  <c r="K120" i="61" s="1"/>
  <c r="K118" i="61"/>
  <c r="K117" i="61" s="1"/>
  <c r="K115" i="61"/>
  <c r="K114" i="61" s="1"/>
  <c r="K110" i="61"/>
  <c r="K109" i="61" s="1"/>
  <c r="K105" i="61"/>
  <c r="K104" i="61" s="1"/>
  <c r="K101" i="61"/>
  <c r="K100" i="61" s="1"/>
  <c r="K95" i="61"/>
  <c r="K89" i="61"/>
  <c r="K87" i="61"/>
  <c r="K74" i="61"/>
  <c r="K68" i="61"/>
  <c r="K62" i="61"/>
  <c r="K59" i="61"/>
  <c r="K53" i="61"/>
  <c r="K51" i="61"/>
  <c r="K46" i="61"/>
  <c r="K45" i="61" s="1"/>
  <c r="K42" i="61"/>
  <c r="K40" i="61"/>
  <c r="K37" i="61"/>
  <c r="K31" i="61"/>
  <c r="K30" i="61" s="1"/>
  <c r="K27" i="61"/>
  <c r="K26" i="61" s="1"/>
  <c r="K19" i="61"/>
  <c r="K15" i="61"/>
  <c r="K8" i="61"/>
  <c r="L8" i="61" s="1"/>
  <c r="L170" i="61" l="1"/>
  <c r="L149" i="61"/>
  <c r="L148" i="61"/>
  <c r="K141" i="61"/>
  <c r="K86" i="61"/>
  <c r="K61" i="61"/>
  <c r="K50" i="61"/>
  <c r="K39" i="61"/>
  <c r="K7" i="61"/>
  <c r="L169" i="61"/>
  <c r="L7" i="61" l="1"/>
  <c r="K6" i="61"/>
  <c r="E29" i="61"/>
  <c r="E11" i="61"/>
  <c r="F11" i="61" s="1"/>
  <c r="E25" i="61" l="1"/>
  <c r="E8" i="61"/>
  <c r="E7" i="61" s="1"/>
  <c r="E8" i="64"/>
  <c r="E7" i="64"/>
  <c r="E6" i="64" s="1"/>
  <c r="L71" i="61"/>
  <c r="L156" i="61"/>
  <c r="L159" i="61"/>
  <c r="L162" i="61"/>
  <c r="L143" i="61"/>
  <c r="L145" i="61"/>
  <c r="L147" i="61"/>
  <c r="L142" i="61"/>
  <c r="L140" i="61"/>
  <c r="L137" i="61"/>
  <c r="L93" i="61"/>
  <c r="L76" i="61"/>
  <c r="L57" i="61"/>
  <c r="L42" i="62"/>
  <c r="L41" i="62"/>
  <c r="L23" i="57"/>
  <c r="L17" i="64"/>
  <c r="E24" i="61" l="1"/>
  <c r="F25" i="61"/>
  <c r="L158" i="61"/>
  <c r="L144" i="61"/>
  <c r="L154" i="61"/>
  <c r="L155" i="61"/>
  <c r="L161" i="61"/>
  <c r="L157" i="61"/>
  <c r="L146" i="61"/>
  <c r="L160" i="61"/>
  <c r="L136" i="61"/>
  <c r="L139" i="61"/>
  <c r="L138" i="61"/>
  <c r="L135" i="61"/>
  <c r="L9" i="64"/>
  <c r="L10" i="64"/>
  <c r="L11" i="64"/>
  <c r="L12" i="64"/>
  <c r="L13" i="64"/>
  <c r="L15" i="64"/>
  <c r="L16" i="64"/>
  <c r="L18" i="64"/>
  <c r="L20" i="64"/>
  <c r="L21" i="64"/>
  <c r="L22" i="64"/>
  <c r="L23" i="64"/>
  <c r="L24" i="64"/>
  <c r="L25" i="64"/>
  <c r="L26" i="64"/>
  <c r="L27" i="64"/>
  <c r="L28" i="64"/>
  <c r="L29" i="64"/>
  <c r="L30" i="64"/>
  <c r="L31" i="64"/>
  <c r="L32" i="64"/>
  <c r="F9" i="64"/>
  <c r="L12" i="57"/>
  <c r="L13" i="57"/>
  <c r="L14" i="57"/>
  <c r="L15" i="57"/>
  <c r="L17" i="57"/>
  <c r="L19" i="57"/>
  <c r="L20" i="57"/>
  <c r="L21" i="57"/>
  <c r="L22" i="57"/>
  <c r="L24" i="57"/>
  <c r="L27" i="57"/>
  <c r="F12" i="57"/>
  <c r="F17" i="57"/>
  <c r="F19" i="57"/>
  <c r="L12" i="62"/>
  <c r="L13" i="62"/>
  <c r="L14" i="62"/>
  <c r="L15" i="62"/>
  <c r="L19" i="62"/>
  <c r="L20" i="62"/>
  <c r="L21" i="62"/>
  <c r="L22" i="62"/>
  <c r="L23" i="62"/>
  <c r="L26" i="62"/>
  <c r="L27" i="62"/>
  <c r="L28" i="62"/>
  <c r="L29" i="62"/>
  <c r="L31" i="62"/>
  <c r="L32" i="62"/>
  <c r="L34" i="62"/>
  <c r="L35" i="62"/>
  <c r="L37" i="62"/>
  <c r="L40" i="62"/>
  <c r="L43" i="62"/>
  <c r="L49" i="62"/>
  <c r="F12" i="62"/>
  <c r="F13" i="62"/>
  <c r="F21" i="62"/>
  <c r="L15" i="61"/>
  <c r="L16" i="61"/>
  <c r="L17" i="61"/>
  <c r="L18" i="61"/>
  <c r="L19" i="61"/>
  <c r="L21" i="61"/>
  <c r="L22" i="61"/>
  <c r="L23" i="61"/>
  <c r="L25" i="61"/>
  <c r="L26" i="61"/>
  <c r="L28" i="61"/>
  <c r="L29" i="61"/>
  <c r="L30" i="61"/>
  <c r="L31" i="61"/>
  <c r="L34" i="61"/>
  <c r="L35" i="61"/>
  <c r="L37" i="61"/>
  <c r="L38" i="61"/>
  <c r="L41" i="61"/>
  <c r="L43" i="61"/>
  <c r="L44" i="61"/>
  <c r="L47" i="61"/>
  <c r="L48" i="61"/>
  <c r="L49" i="61"/>
  <c r="L52" i="61"/>
  <c r="L54" i="61"/>
  <c r="L55" i="61"/>
  <c r="L56" i="61"/>
  <c r="L58" i="61"/>
  <c r="L60" i="61"/>
  <c r="L63" i="61"/>
  <c r="L64" i="61"/>
  <c r="L65" i="61"/>
  <c r="L66" i="61"/>
  <c r="L67" i="61"/>
  <c r="L69" i="61"/>
  <c r="L70" i="61"/>
  <c r="L72" i="61"/>
  <c r="L73" i="61"/>
  <c r="L75" i="61"/>
  <c r="L77" i="61"/>
  <c r="L78" i="61"/>
  <c r="L79" i="61"/>
  <c r="L80" i="61"/>
  <c r="L81" i="61"/>
  <c r="L82" i="61"/>
  <c r="L83" i="61"/>
  <c r="L84" i="61"/>
  <c r="L85" i="61"/>
  <c r="L88" i="61"/>
  <c r="L90" i="61"/>
  <c r="L91" i="61"/>
  <c r="L92" i="61"/>
  <c r="L94" i="61"/>
  <c r="L96" i="61"/>
  <c r="L97" i="61"/>
  <c r="L98" i="61"/>
  <c r="L99" i="61"/>
  <c r="L102" i="61"/>
  <c r="L103" i="61"/>
  <c r="L106" i="61"/>
  <c r="L107" i="61"/>
  <c r="L108" i="61"/>
  <c r="L111" i="61"/>
  <c r="L112" i="61"/>
  <c r="L113" i="61"/>
  <c r="L116" i="61"/>
  <c r="L119" i="61"/>
  <c r="L122" i="61"/>
  <c r="L125" i="61"/>
  <c r="L128" i="61"/>
  <c r="L131" i="61"/>
  <c r="L134" i="61"/>
  <c r="L153" i="61"/>
  <c r="L165" i="61"/>
  <c r="F18" i="57"/>
  <c r="F20" i="62"/>
  <c r="L18" i="57"/>
  <c r="E28" i="61" l="1"/>
  <c r="L141" i="61"/>
  <c r="L25" i="57"/>
  <c r="L26" i="57"/>
  <c r="L33" i="62" l="1"/>
  <c r="L30" i="62"/>
  <c r="L25" i="62"/>
  <c r="L16" i="62"/>
  <c r="L164" i="61"/>
  <c r="L152" i="61"/>
  <c r="L95" i="61"/>
  <c r="L24" i="61"/>
  <c r="L151" i="61" l="1"/>
  <c r="L109" i="61"/>
  <c r="L110" i="61"/>
  <c r="L36" i="61"/>
  <c r="L32" i="61"/>
  <c r="L33" i="61"/>
  <c r="L163" i="61"/>
  <c r="E21" i="61" l="1"/>
  <c r="L20" i="61"/>
  <c r="L129" i="61" l="1"/>
  <c r="L130" i="61"/>
  <c r="L132" i="61"/>
  <c r="L133" i="61"/>
  <c r="L100" i="61"/>
  <c r="L101" i="61"/>
  <c r="L123" i="61" l="1"/>
  <c r="L124" i="61"/>
  <c r="L42" i="61"/>
  <c r="L11" i="62" l="1"/>
  <c r="E19" i="62"/>
  <c r="L89" i="61"/>
  <c r="L87" i="61"/>
  <c r="L11" i="61"/>
  <c r="F19" i="62" l="1"/>
  <c r="L104" i="61"/>
  <c r="L105" i="61"/>
  <c r="L44" i="62"/>
  <c r="L38" i="62"/>
  <c r="L39" i="62"/>
  <c r="L36" i="62"/>
  <c r="L24" i="62"/>
  <c r="L86" i="61"/>
  <c r="L6" i="62" l="1"/>
  <c r="E20" i="61"/>
  <c r="L127" i="61" l="1"/>
  <c r="L74" i="61"/>
  <c r="L40" i="61"/>
  <c r="L120" i="61" l="1"/>
  <c r="L121" i="61"/>
  <c r="L117" i="61"/>
  <c r="L118" i="61"/>
  <c r="L126" i="61"/>
  <c r="F11" i="57" l="1"/>
  <c r="L11" i="57" l="1"/>
  <c r="E10" i="57"/>
  <c r="F10" i="57" l="1"/>
  <c r="E6" i="57"/>
  <c r="F6" i="57" s="1"/>
  <c r="L6" i="57"/>
  <c r="L10" i="57"/>
  <c r="L115" i="61"/>
  <c r="L68" i="61"/>
  <c r="L62" i="61"/>
  <c r="L59" i="61"/>
  <c r="L53" i="61"/>
  <c r="L51" i="61"/>
  <c r="L39" i="61"/>
  <c r="E17" i="61"/>
  <c r="L19" i="64"/>
  <c r="L14" i="64"/>
  <c r="L8" i="64"/>
  <c r="L10" i="61" l="1"/>
  <c r="L45" i="61"/>
  <c r="L46" i="61"/>
  <c r="E10" i="62"/>
  <c r="E6" i="62" s="1"/>
  <c r="F11" i="62"/>
  <c r="F8" i="64"/>
  <c r="E10" i="61"/>
  <c r="F10" i="61" s="1"/>
  <c r="E16" i="61"/>
  <c r="L61" i="61"/>
  <c r="L50" i="61"/>
  <c r="L114" i="61"/>
  <c r="E6" i="61" l="1"/>
  <c r="F6" i="61" s="1"/>
  <c r="L6" i="61"/>
  <c r="Q10" i="61"/>
  <c r="F6" i="62"/>
  <c r="F10" i="62"/>
  <c r="F6" i="64"/>
  <c r="F7" i="64"/>
  <c r="L7" i="64"/>
  <c r="L6" i="64"/>
</calcChain>
</file>

<file path=xl/sharedStrings.xml><?xml version="1.0" encoding="utf-8"?>
<sst xmlns="http://schemas.openxmlformats.org/spreadsheetml/2006/main" count="393" uniqueCount="207">
  <si>
    <t>관</t>
  </si>
  <si>
    <t>항</t>
  </si>
  <si>
    <t>목</t>
  </si>
  <si>
    <t>자산취득비</t>
    <phoneticPr fontId="3" type="noConversion"/>
  </si>
  <si>
    <t>여비</t>
    <phoneticPr fontId="3" type="noConversion"/>
  </si>
  <si>
    <t>공공요금</t>
    <phoneticPr fontId="3" type="noConversion"/>
  </si>
  <si>
    <t>기타후생경비</t>
    <phoneticPr fontId="3" type="noConversion"/>
  </si>
  <si>
    <t>기관운영비</t>
    <phoneticPr fontId="3" type="noConversion"/>
  </si>
  <si>
    <t>전년도이월금</t>
    <phoneticPr fontId="3" type="noConversion"/>
  </si>
  <si>
    <t>이월금</t>
    <phoneticPr fontId="3" type="noConversion"/>
  </si>
  <si>
    <t>전입금</t>
    <phoneticPr fontId="3" type="noConversion"/>
  </si>
  <si>
    <t>사회보험부담비용</t>
    <phoneticPr fontId="3" type="noConversion"/>
  </si>
  <si>
    <t>외부지원금</t>
    <phoneticPr fontId="3" type="noConversion"/>
  </si>
  <si>
    <t>급여</t>
    <phoneticPr fontId="3" type="noConversion"/>
  </si>
  <si>
    <t>인건비</t>
    <phoneticPr fontId="3" type="noConversion"/>
  </si>
  <si>
    <t>총계</t>
    <phoneticPr fontId="3" type="noConversion"/>
  </si>
  <si>
    <t>홍보비</t>
    <phoneticPr fontId="3" type="noConversion"/>
  </si>
  <si>
    <t>잡지출</t>
    <phoneticPr fontId="3" type="noConversion"/>
  </si>
  <si>
    <t>교육비</t>
    <phoneticPr fontId="3" type="noConversion"/>
  </si>
  <si>
    <t>보조금</t>
    <phoneticPr fontId="3" type="noConversion"/>
  </si>
  <si>
    <t>(단위 : 원)</t>
    <phoneticPr fontId="3" type="noConversion"/>
  </si>
  <si>
    <t>추가수당</t>
    <phoneticPr fontId="3" type="noConversion"/>
  </si>
  <si>
    <t>행정부대경비</t>
    <phoneticPr fontId="3" type="noConversion"/>
  </si>
  <si>
    <t>교육비</t>
    <phoneticPr fontId="3" type="noConversion"/>
  </si>
  <si>
    <t>사업비</t>
    <phoneticPr fontId="3" type="noConversion"/>
  </si>
  <si>
    <t>돌보미지원</t>
    <phoneticPr fontId="3" type="noConversion"/>
  </si>
  <si>
    <t>현장실습</t>
    <phoneticPr fontId="3" type="noConversion"/>
  </si>
  <si>
    <t>보험료</t>
    <phoneticPr fontId="3" type="noConversion"/>
  </si>
  <si>
    <t>4대보험료</t>
    <phoneticPr fontId="3" type="noConversion"/>
  </si>
  <si>
    <t>보험료</t>
    <phoneticPr fontId="3" type="noConversion"/>
  </si>
  <si>
    <t>아이돌봄_서울시추가지원</t>
    <phoneticPr fontId="3" type="noConversion"/>
  </si>
  <si>
    <t>잡수입</t>
    <phoneticPr fontId="3" type="noConversion"/>
  </si>
  <si>
    <t>퇴직적립금</t>
    <phoneticPr fontId="3" type="noConversion"/>
  </si>
  <si>
    <t>수용비 및 수수료</t>
    <phoneticPr fontId="3" type="noConversion"/>
  </si>
  <si>
    <t>기타운영비</t>
    <phoneticPr fontId="3" type="noConversion"/>
  </si>
  <si>
    <t>예비비</t>
    <phoneticPr fontId="3" type="noConversion"/>
  </si>
  <si>
    <t>서울가족학교</t>
    <phoneticPr fontId="3" type="noConversion"/>
  </si>
  <si>
    <t>서울가족학교인건비</t>
    <phoneticPr fontId="3" type="noConversion"/>
  </si>
  <si>
    <t>센터추가사업</t>
    <phoneticPr fontId="3" type="noConversion"/>
  </si>
  <si>
    <t>인건비</t>
    <phoneticPr fontId="3" type="noConversion"/>
  </si>
  <si>
    <t>운영비</t>
    <phoneticPr fontId="3" type="noConversion"/>
  </si>
  <si>
    <t>다문화자녀성장지원사업</t>
    <phoneticPr fontId="3" type="noConversion"/>
  </si>
  <si>
    <t>공동육아나눔터</t>
    <phoneticPr fontId="3" type="noConversion"/>
  </si>
  <si>
    <t>일반운영비</t>
    <phoneticPr fontId="3" type="noConversion"/>
  </si>
  <si>
    <t>보험료</t>
    <phoneticPr fontId="3" type="noConversion"/>
  </si>
  <si>
    <t>사업비</t>
    <phoneticPr fontId="3" type="noConversion"/>
  </si>
  <si>
    <t>방문사업비</t>
    <phoneticPr fontId="3" type="noConversion"/>
  </si>
  <si>
    <t>(단위 : 원)</t>
    <phoneticPr fontId="3" type="noConversion"/>
  </si>
  <si>
    <t>총계</t>
    <phoneticPr fontId="3" type="noConversion"/>
  </si>
  <si>
    <t>보조금</t>
    <phoneticPr fontId="3" type="noConversion"/>
  </si>
  <si>
    <t>사회복지수당</t>
    <phoneticPr fontId="3" type="noConversion"/>
  </si>
  <si>
    <t>전입금후원금</t>
    <phoneticPr fontId="3" type="noConversion"/>
  </si>
  <si>
    <t>후원금</t>
    <phoneticPr fontId="3" type="noConversion"/>
  </si>
  <si>
    <t>회의비</t>
    <phoneticPr fontId="3" type="noConversion"/>
  </si>
  <si>
    <t>운영비</t>
    <phoneticPr fontId="3" type="noConversion"/>
  </si>
  <si>
    <t>복지포인트</t>
    <phoneticPr fontId="3" type="noConversion"/>
  </si>
  <si>
    <t>복지포인트</t>
    <phoneticPr fontId="3" type="noConversion"/>
  </si>
  <si>
    <t>부부가족상담</t>
    <phoneticPr fontId="3" type="noConversion"/>
  </si>
  <si>
    <t>업무추진비</t>
    <phoneticPr fontId="3" type="noConversion"/>
  </si>
  <si>
    <t>사무비</t>
    <phoneticPr fontId="3" type="noConversion"/>
  </si>
  <si>
    <t>시설비</t>
    <phoneticPr fontId="3" type="noConversion"/>
  </si>
  <si>
    <t>한국어교육</t>
    <phoneticPr fontId="3" type="noConversion"/>
  </si>
  <si>
    <t>재산조성비</t>
    <phoneticPr fontId="3" type="noConversion"/>
  </si>
  <si>
    <t>(단위 : 원)</t>
    <phoneticPr fontId="3" type="noConversion"/>
  </si>
  <si>
    <t>총계</t>
    <phoneticPr fontId="3" type="noConversion"/>
  </si>
  <si>
    <t>보조금수입</t>
    <phoneticPr fontId="3" type="noConversion"/>
  </si>
  <si>
    <t>인건비</t>
    <phoneticPr fontId="3" type="noConversion"/>
  </si>
  <si>
    <t>급여</t>
    <phoneticPr fontId="3" type="noConversion"/>
  </si>
  <si>
    <t>사회보험</t>
    <phoneticPr fontId="3" type="noConversion"/>
  </si>
  <si>
    <t>퇴직금</t>
    <phoneticPr fontId="3" type="noConversion"/>
  </si>
  <si>
    <t>관리운영비</t>
    <phoneticPr fontId="3" type="noConversion"/>
  </si>
  <si>
    <t>운영비</t>
    <phoneticPr fontId="3" type="noConversion"/>
  </si>
  <si>
    <t>기타운영비</t>
    <phoneticPr fontId="3" type="noConversion"/>
  </si>
  <si>
    <t>홍보비</t>
    <phoneticPr fontId="3" type="noConversion"/>
  </si>
  <si>
    <t>사업비</t>
    <phoneticPr fontId="3" type="noConversion"/>
  </si>
  <si>
    <t>취업박람회</t>
    <phoneticPr fontId="3" type="noConversion"/>
  </si>
  <si>
    <t>취업성공사례발표</t>
    <phoneticPr fontId="3" type="noConversion"/>
  </si>
  <si>
    <t>취업멘토-멘티</t>
    <phoneticPr fontId="3" type="noConversion"/>
  </si>
  <si>
    <t>유관기관 회의</t>
    <phoneticPr fontId="3" type="noConversion"/>
  </si>
  <si>
    <t>취업데이터베이스 구축</t>
    <phoneticPr fontId="3" type="noConversion"/>
  </si>
  <si>
    <t>월간취업정보웹진</t>
    <phoneticPr fontId="3" type="noConversion"/>
  </si>
  <si>
    <t>복지포인트</t>
    <phoneticPr fontId="3" type="noConversion"/>
  </si>
  <si>
    <t>전문취업교육</t>
    <phoneticPr fontId="3" type="noConversion"/>
  </si>
  <si>
    <t>종사자수당</t>
    <phoneticPr fontId="3" type="noConversion"/>
  </si>
  <si>
    <t>종사자수당</t>
    <phoneticPr fontId="3" type="noConversion"/>
  </si>
  <si>
    <t>잡지출</t>
    <phoneticPr fontId="3" type="noConversion"/>
  </si>
  <si>
    <t>잡지출</t>
    <phoneticPr fontId="3" type="noConversion"/>
  </si>
  <si>
    <t>사례관리사업비</t>
    <phoneticPr fontId="3" type="noConversion"/>
  </si>
  <si>
    <t>언어발달재료비</t>
    <phoneticPr fontId="3" type="noConversion"/>
  </si>
  <si>
    <t>교재교구구입</t>
    <phoneticPr fontId="3" type="noConversion"/>
  </si>
  <si>
    <t>취약위기가족지원사업</t>
    <phoneticPr fontId="3" type="noConversion"/>
  </si>
  <si>
    <t>구인구직의날</t>
    <phoneticPr fontId="3" type="noConversion"/>
  </si>
  <si>
    <t>제세공과금</t>
    <phoneticPr fontId="3" type="noConversion"/>
  </si>
  <si>
    <t xml:space="preserve">차량비 </t>
    <phoneticPr fontId="3" type="noConversion"/>
  </si>
  <si>
    <t>사업비</t>
    <phoneticPr fontId="3" type="noConversion"/>
  </si>
  <si>
    <t>돌보미명절수당</t>
    <phoneticPr fontId="3" type="noConversion"/>
  </si>
  <si>
    <t>관리수당</t>
    <phoneticPr fontId="3" type="noConversion"/>
  </si>
  <si>
    <t>관리수당</t>
    <phoneticPr fontId="3" type="noConversion"/>
  </si>
  <si>
    <t>프로그램</t>
    <phoneticPr fontId="3" type="noConversion"/>
  </si>
  <si>
    <t>슈퍼비전</t>
    <phoneticPr fontId="3" type="noConversion"/>
  </si>
  <si>
    <t>배움지도사</t>
    <phoneticPr fontId="3" type="noConversion"/>
  </si>
  <si>
    <t>키움보듬이</t>
    <phoneticPr fontId="3" type="noConversion"/>
  </si>
  <si>
    <t>지지리더</t>
    <phoneticPr fontId="3" type="noConversion"/>
  </si>
  <si>
    <t>양성 및 보수교육</t>
    <phoneticPr fontId="3" type="noConversion"/>
  </si>
  <si>
    <t>수입사업</t>
    <phoneticPr fontId="3" type="noConversion"/>
  </si>
  <si>
    <t>상담사업비(수입)</t>
    <phoneticPr fontId="3" type="noConversion"/>
  </si>
  <si>
    <t>아이돌봄_카드대금</t>
    <phoneticPr fontId="3" type="noConversion"/>
  </si>
  <si>
    <t>취업중점기관</t>
    <phoneticPr fontId="3" type="noConversion"/>
  </si>
  <si>
    <t>지정후원금</t>
    <phoneticPr fontId="3" type="noConversion"/>
  </si>
  <si>
    <t>비지정후원금</t>
    <phoneticPr fontId="3" type="noConversion"/>
  </si>
  <si>
    <t>여비</t>
    <phoneticPr fontId="3" type="noConversion"/>
  </si>
  <si>
    <t>1팀사업</t>
    <phoneticPr fontId="3" type="noConversion"/>
  </si>
  <si>
    <t>긴급지원</t>
    <phoneticPr fontId="3" type="noConversion"/>
  </si>
  <si>
    <t>1인가구지원사업</t>
    <phoneticPr fontId="3" type="noConversion"/>
  </si>
  <si>
    <t>인건비</t>
    <phoneticPr fontId="3" type="noConversion"/>
  </si>
  <si>
    <t>인건비</t>
    <phoneticPr fontId="3" type="noConversion"/>
  </si>
  <si>
    <t>운영비</t>
    <phoneticPr fontId="3" type="noConversion"/>
  </si>
  <si>
    <t>수용비 및 수수료</t>
    <phoneticPr fontId="3" type="noConversion"/>
  </si>
  <si>
    <t>공공요금</t>
    <phoneticPr fontId="3" type="noConversion"/>
  </si>
  <si>
    <t>기타운영비</t>
    <phoneticPr fontId="3" type="noConversion"/>
  </si>
  <si>
    <t>여비</t>
    <phoneticPr fontId="3" type="noConversion"/>
  </si>
  <si>
    <t>사업비</t>
    <phoneticPr fontId="3" type="noConversion"/>
  </si>
  <si>
    <t>1인가구사회적관계망</t>
    <phoneticPr fontId="3" type="noConversion"/>
  </si>
  <si>
    <t>가족상담지원사업</t>
    <phoneticPr fontId="3" type="noConversion"/>
  </si>
  <si>
    <t>가족상담지원사업</t>
    <phoneticPr fontId="3" type="noConversion"/>
  </si>
  <si>
    <t>운영비</t>
    <phoneticPr fontId="3" type="noConversion"/>
  </si>
  <si>
    <t>상담사업</t>
    <phoneticPr fontId="3" type="noConversion"/>
  </si>
  <si>
    <t>건강한가족만들기행사</t>
    <phoneticPr fontId="3" type="noConversion"/>
  </si>
  <si>
    <t>이중언어가족환경조성사업</t>
    <phoneticPr fontId="3" type="noConversion"/>
  </si>
  <si>
    <t>협동조합</t>
    <phoneticPr fontId="3" type="noConversion"/>
  </si>
  <si>
    <t>찾아가는취업교육</t>
    <phoneticPr fontId="3" type="noConversion"/>
  </si>
  <si>
    <t>취업지원담당자교육</t>
    <phoneticPr fontId="3" type="noConversion"/>
  </si>
  <si>
    <t>이력서컨설팅</t>
    <phoneticPr fontId="3" type="noConversion"/>
  </si>
  <si>
    <t>여비</t>
    <phoneticPr fontId="3" type="noConversion"/>
  </si>
  <si>
    <t>아이돌봄활동수당</t>
    <phoneticPr fontId="3" type="noConversion"/>
  </si>
  <si>
    <t>아이돌봄_예탁금</t>
    <phoneticPr fontId="3" type="noConversion"/>
  </si>
  <si>
    <t>돌보미퇴직금</t>
    <phoneticPr fontId="3" type="noConversion"/>
  </si>
  <si>
    <t>종일제추가지원</t>
    <phoneticPr fontId="3" type="noConversion"/>
  </si>
  <si>
    <t>시간제추가지원</t>
    <phoneticPr fontId="3" type="noConversion"/>
  </si>
  <si>
    <t>업무추진비</t>
    <phoneticPr fontId="3" type="noConversion"/>
  </si>
  <si>
    <t>기타운영비</t>
    <phoneticPr fontId="3" type="noConversion"/>
  </si>
  <si>
    <t>사업비</t>
    <phoneticPr fontId="3" type="noConversion"/>
  </si>
  <si>
    <t>홍보비</t>
    <phoneticPr fontId="3" type="noConversion"/>
  </si>
  <si>
    <t>상담</t>
    <phoneticPr fontId="3" type="noConversion"/>
  </si>
  <si>
    <t>교육및여가프로그램</t>
    <phoneticPr fontId="3" type="noConversion"/>
  </si>
  <si>
    <t>시설장비유지비</t>
    <phoneticPr fontId="3" type="noConversion"/>
  </si>
  <si>
    <t>구청복지포인트지원사업</t>
  </si>
  <si>
    <t>구청복지포인트지원사업</t>
    <phoneticPr fontId="3" type="noConversion"/>
  </si>
  <si>
    <t>면접교섭서비스지원사업</t>
    <phoneticPr fontId="3" type="noConversion"/>
  </si>
  <si>
    <t>교육 및 연수</t>
    <phoneticPr fontId="3" type="noConversion"/>
  </si>
  <si>
    <t>3팀사업</t>
    <phoneticPr fontId="3" type="noConversion"/>
  </si>
  <si>
    <t>취업교육연계</t>
    <phoneticPr fontId="3" type="noConversion"/>
  </si>
  <si>
    <t>직책보조비</t>
    <phoneticPr fontId="3" type="noConversion"/>
  </si>
  <si>
    <t>2팀사업</t>
  </si>
  <si>
    <t>전년도이월금(후원금)</t>
    <phoneticPr fontId="3" type="noConversion"/>
  </si>
  <si>
    <t>사업수입</t>
    <phoneticPr fontId="3" type="noConversion"/>
  </si>
  <si>
    <t>상담사업수입</t>
    <phoneticPr fontId="3" type="noConversion"/>
  </si>
  <si>
    <t>기타잡수입</t>
    <phoneticPr fontId="3" type="noConversion"/>
  </si>
  <si>
    <t>4팀사업</t>
    <phoneticPr fontId="3" type="noConversion"/>
  </si>
  <si>
    <t>심리상담및전문상담기관연계</t>
    <phoneticPr fontId="3" type="noConversion"/>
  </si>
  <si>
    <t>법률지원</t>
    <phoneticPr fontId="3" type="noConversion"/>
  </si>
  <si>
    <t>홍보비</t>
    <phoneticPr fontId="3" type="noConversion"/>
  </si>
  <si>
    <t>사회포용안전망구축사업</t>
    <phoneticPr fontId="3" type="noConversion"/>
  </si>
  <si>
    <t>FC서울축구교실</t>
    <phoneticPr fontId="3" type="noConversion"/>
  </si>
  <si>
    <t>Fc서울축구교실</t>
    <phoneticPr fontId="3" type="noConversion"/>
  </si>
  <si>
    <t>뷰티플라이프_드림캐처</t>
    <phoneticPr fontId="3" type="noConversion"/>
  </si>
  <si>
    <t>아돌본인부담금사업</t>
    <phoneticPr fontId="3" type="noConversion"/>
  </si>
  <si>
    <t>일반수용비</t>
    <phoneticPr fontId="3" type="noConversion"/>
  </si>
  <si>
    <t>공과금제세</t>
    <phoneticPr fontId="3" type="noConversion"/>
  </si>
  <si>
    <t>예방교육비</t>
    <phoneticPr fontId="3" type="noConversion"/>
  </si>
  <si>
    <t>잡수입</t>
    <phoneticPr fontId="3" type="noConversion"/>
  </si>
  <si>
    <t>증감(B-A)</t>
    <phoneticPr fontId="3" type="noConversion"/>
  </si>
  <si>
    <t>공과금및제세</t>
    <phoneticPr fontId="3" type="noConversion"/>
  </si>
  <si>
    <t>특별교육비</t>
    <phoneticPr fontId="3" type="noConversion"/>
  </si>
  <si>
    <t>지역협의체운영</t>
    <phoneticPr fontId="3" type="noConversion"/>
  </si>
  <si>
    <t>환경캠페인</t>
    <phoneticPr fontId="3" type="noConversion"/>
  </si>
  <si>
    <t>상담특화(서울시가족상담지원사업)</t>
    <phoneticPr fontId="3" type="noConversion"/>
  </si>
  <si>
    <t>다문화가족여가지원프로그램</t>
  </si>
  <si>
    <t>다문화가족여가지원프로그램</t>
    <phoneticPr fontId="3" type="noConversion"/>
  </si>
  <si>
    <t>다문화자조모임</t>
    <phoneticPr fontId="3" type="noConversion"/>
  </si>
  <si>
    <t>1인가구안심홈세트지원사업</t>
    <phoneticPr fontId="3" type="noConversion"/>
  </si>
  <si>
    <t>서울시안심장비지원사업</t>
    <phoneticPr fontId="3" type="noConversion"/>
  </si>
  <si>
    <t>서울시취업디딤돌사업</t>
    <phoneticPr fontId="3" type="noConversion"/>
  </si>
  <si>
    <t>서울시인턴</t>
    <phoneticPr fontId="3" type="noConversion"/>
  </si>
  <si>
    <t>인턴인건비</t>
    <phoneticPr fontId="3" type="noConversion"/>
  </si>
  <si>
    <t>운영비</t>
    <phoneticPr fontId="3" type="noConversion"/>
  </si>
  <si>
    <t>사업비</t>
    <phoneticPr fontId="3" type="noConversion"/>
  </si>
  <si>
    <t>세계요리여행</t>
    <phoneticPr fontId="3" type="noConversion"/>
  </si>
  <si>
    <t>다문화농구단</t>
    <phoneticPr fontId="3" type="noConversion"/>
  </si>
  <si>
    <t>취업을잡자_수출입</t>
    <phoneticPr fontId="3" type="noConversion"/>
  </si>
  <si>
    <t>사업운영</t>
    <phoneticPr fontId="3" type="noConversion"/>
  </si>
  <si>
    <t>기타예금이자수입</t>
    <phoneticPr fontId="3" type="noConversion"/>
  </si>
  <si>
    <t>구비</t>
    <phoneticPr fontId="3" type="noConversion"/>
  </si>
  <si>
    <t>예비비 및 기타</t>
    <phoneticPr fontId="3" type="noConversion"/>
  </si>
  <si>
    <t>반환금</t>
    <phoneticPr fontId="3" type="noConversion"/>
  </si>
  <si>
    <t>조부모교육</t>
    <phoneticPr fontId="3" type="noConversion"/>
  </si>
  <si>
    <t>기타예금이자수입</t>
    <phoneticPr fontId="3" type="noConversion"/>
  </si>
  <si>
    <t>2023년 예산
(B)</t>
    <phoneticPr fontId="3" type="noConversion"/>
  </si>
  <si>
    <t>국고보조금</t>
    <phoneticPr fontId="3" type="noConversion"/>
  </si>
  <si>
    <t>시도보조금</t>
    <phoneticPr fontId="3" type="noConversion"/>
  </si>
  <si>
    <t>□ 2023년 예산 총괄표</t>
    <phoneticPr fontId="3" type="noConversion"/>
  </si>
  <si>
    <t>□ 영등포구가족센터 (가족센터운영)</t>
    <phoneticPr fontId="3" type="noConversion"/>
  </si>
  <si>
    <t>□ 영등포구가족센터 (아이돌봄지원사업)</t>
    <phoneticPr fontId="3" type="noConversion"/>
  </si>
  <si>
    <t>□ 영등포구가족센터 (다문화가족특성화사업)</t>
    <phoneticPr fontId="3" type="noConversion"/>
  </si>
  <si>
    <t>시군구보조금</t>
    <phoneticPr fontId="3" type="noConversion"/>
  </si>
  <si>
    <r>
      <t>□ 영등포구가족센터</t>
    </r>
    <r>
      <rPr>
        <b/>
        <sz val="9"/>
        <rFont val="바탕체"/>
        <family val="1"/>
        <charset val="129"/>
      </rPr>
      <t>(서울시다문화취업중점기관)</t>
    </r>
    <phoneticPr fontId="3" type="noConversion"/>
  </si>
  <si>
    <t>2022년 예산
(A)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</si>
</sst>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,##0_);[Red]\(#,##0\)"/>
    <numFmt numFmtId="178" formatCode="0_ "/>
    <numFmt numFmtId="179" formatCode="#,##0;&quot;△&quot;#,##0"/>
  </numFmts>
  <fonts count="1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2"/>
      <name val="바탕체"/>
      <family val="1"/>
      <charset val="129"/>
    </font>
    <font>
      <sz val="11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굴림"/>
      <family val="3"/>
      <charset val="129"/>
    </font>
    <font>
      <b/>
      <sz val="16"/>
      <name val="바탕체"/>
      <family val="1"/>
      <charset val="129"/>
    </font>
    <font>
      <b/>
      <sz val="12"/>
      <name val="바탕체"/>
      <family val="1"/>
      <charset val="129"/>
    </font>
    <font>
      <sz val="10"/>
      <name val="바탕체"/>
      <family val="1"/>
      <charset val="129"/>
    </font>
    <font>
      <sz val="10"/>
      <color indexed="8"/>
      <name val="바탕체"/>
      <family val="1"/>
      <charset val="129"/>
    </font>
    <font>
      <b/>
      <sz val="10"/>
      <name val="바탕체"/>
      <family val="1"/>
      <charset val="129"/>
    </font>
    <font>
      <b/>
      <sz val="10"/>
      <name val="바탕"/>
      <family val="1"/>
      <charset val="129"/>
    </font>
    <font>
      <sz val="10"/>
      <color theme="1"/>
      <name val="바탕체"/>
      <family val="1"/>
      <charset val="129"/>
    </font>
    <font>
      <b/>
      <sz val="9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51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8">
    <xf numFmtId="0" fontId="0" fillId="0" borderId="0" xfId="0"/>
    <xf numFmtId="0" fontId="6" fillId="0" borderId="0" xfId="12" applyFont="1">
      <alignment vertical="center"/>
    </xf>
    <xf numFmtId="0" fontId="5" fillId="0" borderId="0" xfId="12" applyFont="1">
      <alignment vertical="center"/>
    </xf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horizontal="left" vertical="center" shrinkToFit="1"/>
    </xf>
    <xf numFmtId="0" fontId="4" fillId="0" borderId="0" xfId="16" applyFont="1" applyAlignment="1">
      <alignment vertical="center"/>
    </xf>
    <xf numFmtId="0" fontId="2" fillId="0" borderId="0" xfId="16" applyAlignment="1">
      <alignment shrinkToFit="1"/>
    </xf>
    <xf numFmtId="41" fontId="4" fillId="0" borderId="1" xfId="1" applyFont="1" applyBorder="1" applyAlignment="1">
      <alignment vertical="center"/>
    </xf>
    <xf numFmtId="41" fontId="4" fillId="0" borderId="0" xfId="1" applyFont="1" applyAlignment="1">
      <alignment vertical="center"/>
    </xf>
    <xf numFmtId="0" fontId="6" fillId="0" borderId="0" xfId="16" applyFont="1" applyAlignment="1">
      <alignment shrinkToFit="1"/>
    </xf>
    <xf numFmtId="0" fontId="11" fillId="0" borderId="1" xfId="16" applyFont="1" applyBorder="1" applyAlignment="1">
      <alignment vertical="center"/>
    </xf>
    <xf numFmtId="0" fontId="11" fillId="0" borderId="0" xfId="16" applyFont="1" applyAlignment="1">
      <alignment vertical="center"/>
    </xf>
    <xf numFmtId="41" fontId="11" fillId="0" borderId="1" xfId="1" applyFont="1" applyBorder="1" applyAlignment="1">
      <alignment vertical="center"/>
    </xf>
    <xf numFmtId="0" fontId="11" fillId="0" borderId="0" xfId="16" applyFont="1" applyAlignment="1">
      <alignment horizontal="center" vertical="center"/>
    </xf>
    <xf numFmtId="0" fontId="11" fillId="0" borderId="0" xfId="16" applyFont="1" applyAlignment="1">
      <alignment horizontal="left" vertical="center" shrinkToFit="1"/>
    </xf>
    <xf numFmtId="41" fontId="11" fillId="0" borderId="1" xfId="1" applyFont="1" applyBorder="1" applyAlignment="1">
      <alignment horizontal="right" vertical="center" shrinkToFit="1"/>
    </xf>
    <xf numFmtId="41" fontId="11" fillId="0" borderId="1" xfId="1" applyFont="1" applyBorder="1" applyAlignment="1">
      <alignment vertical="center" shrinkToFit="1"/>
    </xf>
    <xf numFmtId="179" fontId="11" fillId="0" borderId="0" xfId="16" applyNumberFormat="1" applyFont="1" applyAlignment="1">
      <alignment vertical="center"/>
    </xf>
    <xf numFmtId="0" fontId="11" fillId="0" borderId="1" xfId="1" applyNumberFormat="1" applyFont="1" applyBorder="1" applyAlignment="1">
      <alignment vertical="center" shrinkToFit="1"/>
    </xf>
    <xf numFmtId="0" fontId="11" fillId="0" borderId="1" xfId="16" applyFont="1" applyBorder="1" applyAlignment="1">
      <alignment horizontal="left" vertical="center" wrapText="1" shrinkToFit="1"/>
    </xf>
    <xf numFmtId="41" fontId="11" fillId="0" borderId="0" xfId="1" applyFont="1" applyAlignment="1">
      <alignment vertical="center"/>
    </xf>
    <xf numFmtId="0" fontId="11" fillId="0" borderId="1" xfId="16" applyFont="1" applyBorder="1" applyAlignment="1">
      <alignment vertical="center" shrinkToFit="1"/>
    </xf>
    <xf numFmtId="41" fontId="12" fillId="0" borderId="1" xfId="1" applyFont="1" applyBorder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1" fillId="0" borderId="1" xfId="12" applyFont="1" applyBorder="1" applyAlignment="1">
      <alignment vertical="center" shrinkToFit="1"/>
    </xf>
    <xf numFmtId="41" fontId="11" fillId="0" borderId="0" xfId="1" applyFont="1" applyBorder="1" applyAlignment="1">
      <alignment horizontal="right" vertical="center" shrinkToFit="1"/>
    </xf>
    <xf numFmtId="179" fontId="11" fillId="0" borderId="0" xfId="16" applyNumberFormat="1" applyFont="1" applyAlignment="1">
      <alignment horizontal="right" vertical="center" shrinkToFit="1"/>
    </xf>
    <xf numFmtId="41" fontId="11" fillId="0" borderId="1" xfId="1" applyFont="1" applyFill="1" applyBorder="1" applyAlignment="1">
      <alignment vertical="center"/>
    </xf>
    <xf numFmtId="41" fontId="11" fillId="0" borderId="1" xfId="1" applyFont="1" applyFill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41" fontId="11" fillId="0" borderId="1" xfId="1" applyFont="1" applyFill="1" applyBorder="1" applyAlignment="1">
      <alignment horizontal="right" vertical="center" shrinkToFit="1"/>
    </xf>
    <xf numFmtId="41" fontId="4" fillId="0" borderId="0" xfId="16" applyNumberFormat="1" applyFont="1" applyAlignment="1">
      <alignment vertical="center"/>
    </xf>
    <xf numFmtId="0" fontId="11" fillId="0" borderId="5" xfId="16" applyFont="1" applyBorder="1" applyAlignment="1">
      <alignment horizontal="center" vertical="center"/>
    </xf>
    <xf numFmtId="0" fontId="11" fillId="0" borderId="6" xfId="16" applyFont="1" applyBorder="1" applyAlignment="1">
      <alignment horizontal="center" vertical="center"/>
    </xf>
    <xf numFmtId="0" fontId="11" fillId="0" borderId="6" xfId="16" applyFont="1" applyBorder="1" applyAlignment="1">
      <alignment horizontal="center" vertical="center" shrinkToFit="1"/>
    </xf>
    <xf numFmtId="0" fontId="11" fillId="0" borderId="7" xfId="16" applyFont="1" applyBorder="1" applyAlignment="1">
      <alignment horizontal="center" vertical="center" shrinkToFit="1"/>
    </xf>
    <xf numFmtId="41" fontId="11" fillId="0" borderId="9" xfId="1" applyFont="1" applyBorder="1" applyAlignment="1">
      <alignment horizontal="right" vertical="center" shrinkToFit="1"/>
    </xf>
    <xf numFmtId="0" fontId="11" fillId="0" borderId="8" xfId="16" applyFont="1" applyBorder="1" applyAlignment="1">
      <alignment vertical="center"/>
    </xf>
    <xf numFmtId="41" fontId="11" fillId="0" borderId="11" xfId="1" applyFont="1" applyBorder="1" applyAlignment="1">
      <alignment horizontal="right" vertical="center" shrinkToFit="1"/>
    </xf>
    <xf numFmtId="0" fontId="11" fillId="0" borderId="1" xfId="16" applyFont="1" applyBorder="1" applyAlignment="1">
      <alignment horizontal="left" vertical="center"/>
    </xf>
    <xf numFmtId="0" fontId="11" fillId="0" borderId="4" xfId="16" applyFont="1" applyBorder="1" applyAlignment="1">
      <alignment horizontal="left" vertical="center"/>
    </xf>
    <xf numFmtId="0" fontId="11" fillId="0" borderId="4" xfId="16" applyFont="1" applyBorder="1" applyAlignment="1">
      <alignment vertical="center"/>
    </xf>
    <xf numFmtId="0" fontId="11" fillId="0" borderId="1" xfId="16" applyFont="1" applyBorder="1" applyAlignment="1">
      <alignment horizontal="left" vertical="center" shrinkToFit="1"/>
    </xf>
    <xf numFmtId="41" fontId="11" fillId="0" borderId="10" xfId="1" applyFont="1" applyBorder="1" applyAlignment="1">
      <alignment horizontal="right" vertical="center" shrinkToFit="1"/>
    </xf>
    <xf numFmtId="0" fontId="11" fillId="0" borderId="12" xfId="16" applyFont="1" applyBorder="1" applyAlignment="1">
      <alignment horizontal="left" vertical="center"/>
    </xf>
    <xf numFmtId="0" fontId="11" fillId="0" borderId="10" xfId="16" applyFont="1" applyBorder="1" applyAlignment="1">
      <alignment horizontal="left" vertical="center"/>
    </xf>
    <xf numFmtId="0" fontId="11" fillId="0" borderId="10" xfId="16" applyFont="1" applyBorder="1" applyAlignment="1">
      <alignment horizontal="left" vertical="center" shrinkToFit="1"/>
    </xf>
    <xf numFmtId="41" fontId="11" fillId="0" borderId="10" xfId="1" applyFont="1" applyBorder="1" applyAlignment="1">
      <alignment vertical="center" shrinkToFit="1"/>
    </xf>
    <xf numFmtId="0" fontId="11" fillId="0" borderId="0" xfId="16" applyFont="1" applyAlignment="1">
      <alignment horizontal="left" vertical="center"/>
    </xf>
    <xf numFmtId="176" fontId="11" fillId="0" borderId="0" xfId="16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5" fillId="0" borderId="0" xfId="14" applyFont="1">
      <alignment vertical="center"/>
    </xf>
    <xf numFmtId="0" fontId="5" fillId="0" borderId="0" xfId="17" applyFont="1" applyAlignment="1">
      <alignment horizontal="left" vertical="center"/>
    </xf>
    <xf numFmtId="176" fontId="5" fillId="0" borderId="0" xfId="17" applyNumberFormat="1" applyFont="1" applyAlignment="1">
      <alignment horizontal="left" vertical="center"/>
    </xf>
    <xf numFmtId="41" fontId="11" fillId="0" borderId="15" xfId="1" applyFont="1" applyBorder="1" applyAlignment="1">
      <alignment horizontal="right" vertical="center" shrinkToFit="1"/>
    </xf>
    <xf numFmtId="0" fontId="11" fillId="0" borderId="0" xfId="1" applyNumberFormat="1" applyFont="1" applyBorder="1" applyAlignment="1">
      <alignment vertical="center" shrinkToFit="1"/>
    </xf>
    <xf numFmtId="41" fontId="11" fillId="0" borderId="0" xfId="1" applyFont="1" applyBorder="1" applyAlignment="1">
      <alignment vertical="center" shrinkToFit="1"/>
    </xf>
    <xf numFmtId="0" fontId="6" fillId="0" borderId="0" xfId="0" applyFont="1" applyAlignment="1">
      <alignment horizontal="left"/>
    </xf>
    <xf numFmtId="0" fontId="5" fillId="0" borderId="0" xfId="15" applyFont="1" applyAlignment="1">
      <alignment horizontal="left" vertical="center"/>
    </xf>
    <xf numFmtId="0" fontId="11" fillId="0" borderId="0" xfId="11" applyFont="1">
      <alignment vertical="center"/>
    </xf>
    <xf numFmtId="176" fontId="11" fillId="0" borderId="0" xfId="0" applyNumberFormat="1" applyFont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0" fontId="11" fillId="0" borderId="17" xfId="16" applyFont="1" applyBorder="1" applyAlignment="1">
      <alignment vertical="center"/>
    </xf>
    <xf numFmtId="0" fontId="6" fillId="0" borderId="13" xfId="12" applyFont="1" applyBorder="1">
      <alignment vertical="center"/>
    </xf>
    <xf numFmtId="0" fontId="4" fillId="0" borderId="17" xfId="16" applyFont="1" applyBorder="1" applyAlignment="1">
      <alignment vertical="center"/>
    </xf>
    <xf numFmtId="0" fontId="4" fillId="0" borderId="8" xfId="16" applyFont="1" applyBorder="1" applyAlignment="1">
      <alignment vertical="center"/>
    </xf>
    <xf numFmtId="0" fontId="12" fillId="0" borderId="1" xfId="0" applyFont="1" applyBorder="1" applyAlignment="1">
      <alignment horizontal="left" vertical="center" shrinkToFit="1"/>
    </xf>
    <xf numFmtId="0" fontId="11" fillId="0" borderId="0" xfId="13" applyFont="1" applyAlignment="1">
      <alignment horizontal="center" vertical="center" shrinkToFit="1"/>
    </xf>
    <xf numFmtId="0" fontId="11" fillId="0" borderId="17" xfId="13" applyFont="1" applyBorder="1" applyAlignment="1">
      <alignment horizontal="center" vertical="center" shrinkToFit="1"/>
    </xf>
    <xf numFmtId="176" fontId="4" fillId="0" borderId="0" xfId="16" applyNumberFormat="1" applyFont="1" applyAlignment="1">
      <alignment horizontal="right" vertical="center" shrinkToFit="1"/>
    </xf>
    <xf numFmtId="176" fontId="4" fillId="0" borderId="17" xfId="16" applyNumberFormat="1" applyFont="1" applyBorder="1" applyAlignment="1">
      <alignment horizontal="right" vertical="center" shrinkToFit="1"/>
    </xf>
    <xf numFmtId="0" fontId="4" fillId="0" borderId="0" xfId="16" applyFont="1" applyAlignment="1">
      <alignment horizontal="left" vertical="center"/>
    </xf>
    <xf numFmtId="0" fontId="6" fillId="0" borderId="1" xfId="12" applyFont="1" applyBorder="1">
      <alignment vertical="center"/>
    </xf>
    <xf numFmtId="0" fontId="4" fillId="0" borderId="4" xfId="16" applyFont="1" applyBorder="1" applyAlignment="1">
      <alignment vertical="center"/>
    </xf>
    <xf numFmtId="0" fontId="6" fillId="0" borderId="4" xfId="12" applyFont="1" applyBorder="1">
      <alignment vertical="center"/>
    </xf>
    <xf numFmtId="41" fontId="11" fillId="0" borderId="17" xfId="1" applyFont="1" applyBorder="1" applyAlignment="1">
      <alignment horizontal="right" vertical="center" shrinkToFit="1"/>
    </xf>
    <xf numFmtId="41" fontId="4" fillId="0" borderId="1" xfId="1" applyFont="1" applyFill="1" applyBorder="1" applyAlignment="1">
      <alignment vertical="center"/>
    </xf>
    <xf numFmtId="0" fontId="11" fillId="0" borderId="8" xfId="16" applyFont="1" applyBorder="1" applyAlignment="1">
      <alignment horizontal="left" vertical="center"/>
    </xf>
    <xf numFmtId="41" fontId="11" fillId="0" borderId="10" xfId="1" applyFont="1" applyFill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 wrapText="1"/>
    </xf>
    <xf numFmtId="0" fontId="13" fillId="0" borderId="8" xfId="16" applyFont="1" applyBorder="1" applyAlignment="1">
      <alignment horizontal="left" vertical="center"/>
    </xf>
    <xf numFmtId="0" fontId="13" fillId="0" borderId="4" xfId="16" applyFont="1" applyBorder="1" applyAlignment="1">
      <alignment horizontal="left" vertical="center"/>
    </xf>
    <xf numFmtId="0" fontId="13" fillId="0" borderId="1" xfId="16" applyFont="1" applyBorder="1" applyAlignment="1">
      <alignment horizontal="left" vertical="center"/>
    </xf>
    <xf numFmtId="177" fontId="11" fillId="0" borderId="0" xfId="16" applyNumberFormat="1" applyFont="1" applyAlignment="1">
      <alignment horizontal="center" vertical="center" shrinkToFit="1"/>
    </xf>
    <xf numFmtId="176" fontId="11" fillId="0" borderId="0" xfId="16" applyNumberFormat="1" applyFont="1" applyAlignment="1">
      <alignment horizontal="center" vertical="center" shrinkToFit="1"/>
    </xf>
    <xf numFmtId="0" fontId="11" fillId="0" borderId="22" xfId="16" applyFont="1" applyBorder="1" applyAlignment="1">
      <alignment horizontal="left" vertical="center"/>
    </xf>
    <xf numFmtId="0" fontId="11" fillId="0" borderId="23" xfId="16" applyFont="1" applyBorder="1" applyAlignment="1">
      <alignment vertical="center"/>
    </xf>
    <xf numFmtId="0" fontId="11" fillId="0" borderId="23" xfId="16" applyFont="1" applyBorder="1" applyAlignment="1">
      <alignment horizontal="left" vertical="center" shrinkToFit="1"/>
    </xf>
    <xf numFmtId="0" fontId="11" fillId="0" borderId="24" xfId="16" applyFont="1" applyBorder="1" applyAlignment="1">
      <alignment horizontal="right" vertical="center"/>
    </xf>
    <xf numFmtId="0" fontId="11" fillId="0" borderId="23" xfId="16" applyFont="1" applyBorder="1" applyAlignment="1">
      <alignment horizontal="right" vertical="center"/>
    </xf>
    <xf numFmtId="41" fontId="11" fillId="0" borderId="23" xfId="1" applyFont="1" applyBorder="1" applyAlignment="1">
      <alignment vertical="center"/>
    </xf>
    <xf numFmtId="0" fontId="4" fillId="0" borderId="22" xfId="16" applyFont="1" applyBorder="1" applyAlignment="1">
      <alignment horizontal="left" vertical="center"/>
    </xf>
    <xf numFmtId="0" fontId="4" fillId="0" borderId="23" xfId="16" applyFont="1" applyBorder="1" applyAlignment="1">
      <alignment vertical="center"/>
    </xf>
    <xf numFmtId="0" fontId="4" fillId="0" borderId="23" xfId="16" applyFont="1" applyBorder="1" applyAlignment="1">
      <alignment horizontal="left" vertical="center" shrinkToFit="1"/>
    </xf>
    <xf numFmtId="41" fontId="4" fillId="0" borderId="23" xfId="1" applyFont="1" applyBorder="1" applyAlignment="1">
      <alignment vertical="center"/>
    </xf>
    <xf numFmtId="0" fontId="12" fillId="0" borderId="1" xfId="0" applyFont="1" applyBorder="1" applyAlignment="1">
      <alignment vertical="center" shrinkToFit="1"/>
    </xf>
    <xf numFmtId="41" fontId="4" fillId="0" borderId="24" xfId="1" applyFont="1" applyBorder="1" applyAlignment="1">
      <alignment horizontal="right" vertical="center"/>
    </xf>
    <xf numFmtId="0" fontId="11" fillId="0" borderId="2" xfId="16" applyFont="1" applyBorder="1" applyAlignment="1">
      <alignment horizontal="left" vertical="center"/>
    </xf>
    <xf numFmtId="0" fontId="11" fillId="0" borderId="6" xfId="16" applyFont="1" applyBorder="1" applyAlignment="1">
      <alignment horizontal="center" vertical="center" wrapText="1" shrinkToFit="1"/>
    </xf>
    <xf numFmtId="0" fontId="2" fillId="0" borderId="8" xfId="16" applyBorder="1" applyAlignment="1">
      <alignment shrinkToFit="1"/>
    </xf>
    <xf numFmtId="0" fontId="2" fillId="0" borderId="1" xfId="16" applyBorder="1" applyAlignment="1">
      <alignment shrinkToFit="1"/>
    </xf>
    <xf numFmtId="0" fontId="4" fillId="0" borderId="8" xfId="16" applyFont="1" applyBorder="1" applyAlignment="1">
      <alignment horizontal="center" vertical="center"/>
    </xf>
    <xf numFmtId="0" fontId="13" fillId="0" borderId="3" xfId="16" applyFont="1" applyBorder="1" applyAlignment="1">
      <alignment horizontal="left" vertical="center"/>
    </xf>
    <xf numFmtId="0" fontId="6" fillId="0" borderId="8" xfId="16" applyFont="1" applyBorder="1" applyAlignment="1">
      <alignment vertical="center" shrinkToFit="1"/>
    </xf>
    <xf numFmtId="0" fontId="6" fillId="0" borderId="1" xfId="16" applyFont="1" applyBorder="1" applyAlignment="1">
      <alignment vertical="center" shrinkToFit="1"/>
    </xf>
    <xf numFmtId="41" fontId="11" fillId="0" borderId="25" xfId="1" applyFont="1" applyBorder="1" applyAlignment="1">
      <alignment horizontal="right" vertical="center" shrinkToFit="1"/>
    </xf>
    <xf numFmtId="41" fontId="11" fillId="0" borderId="26" xfId="1" applyFont="1" applyBorder="1" applyAlignment="1">
      <alignment horizontal="right" vertical="center" shrinkToFit="1"/>
    </xf>
    <xf numFmtId="0" fontId="4" fillId="0" borderId="1" xfId="16" applyFont="1" applyBorder="1" applyAlignment="1">
      <alignment vertical="center"/>
    </xf>
    <xf numFmtId="0" fontId="6" fillId="0" borderId="0" xfId="12" applyFont="1" applyAlignment="1">
      <alignment vertical="center" shrinkToFit="1"/>
    </xf>
    <xf numFmtId="41" fontId="11" fillId="0" borderId="16" xfId="1" applyFont="1" applyBorder="1" applyAlignment="1">
      <alignment horizontal="right" vertical="center" shrinkToFit="1"/>
    </xf>
    <xf numFmtId="41" fontId="2" fillId="0" borderId="0" xfId="16" applyNumberFormat="1" applyAlignment="1">
      <alignment shrinkToFit="1"/>
    </xf>
    <xf numFmtId="41" fontId="6" fillId="0" borderId="0" xfId="12" applyNumberFormat="1" applyFont="1">
      <alignment vertical="center"/>
    </xf>
    <xf numFmtId="41" fontId="15" fillId="0" borderId="1" xfId="1" applyFont="1" applyBorder="1" applyAlignment="1">
      <alignment horizontal="right" vertical="center" shrinkToFit="1"/>
    </xf>
    <xf numFmtId="41" fontId="15" fillId="0" borderId="1" xfId="1" applyFont="1" applyBorder="1" applyAlignment="1">
      <alignment horizontal="right" vertical="center"/>
    </xf>
    <xf numFmtId="0" fontId="11" fillId="0" borderId="3" xfId="16" applyFont="1" applyBorder="1" applyAlignment="1">
      <alignment horizontal="left" vertical="center"/>
    </xf>
    <xf numFmtId="0" fontId="11" fillId="0" borderId="15" xfId="16" applyFont="1" applyBorder="1" applyAlignment="1">
      <alignment horizontal="left" vertical="center"/>
    </xf>
    <xf numFmtId="0" fontId="13" fillId="0" borderId="2" xfId="16" applyFont="1" applyBorder="1" applyAlignment="1">
      <alignment horizontal="left" vertical="center"/>
    </xf>
    <xf numFmtId="0" fontId="13" fillId="0" borderId="1" xfId="16" applyFont="1" applyBorder="1" applyAlignment="1">
      <alignment vertical="center"/>
    </xf>
    <xf numFmtId="0" fontId="11" fillId="0" borderId="2" xfId="16" applyFont="1" applyBorder="1" applyAlignment="1">
      <alignment vertical="center"/>
    </xf>
    <xf numFmtId="41" fontId="11" fillId="0" borderId="29" xfId="1" applyFont="1" applyFill="1" applyBorder="1" applyAlignment="1">
      <alignment horizontal="right" vertical="center" shrinkToFit="1"/>
    </xf>
    <xf numFmtId="41" fontId="12" fillId="0" borderId="29" xfId="1" applyFont="1" applyBorder="1" applyAlignment="1">
      <alignment horizontal="right" vertical="center"/>
    </xf>
    <xf numFmtId="0" fontId="6" fillId="0" borderId="1" xfId="12" applyFont="1" applyBorder="1" applyAlignment="1">
      <alignment vertical="center" shrinkToFit="1"/>
    </xf>
    <xf numFmtId="0" fontId="2" fillId="0" borderId="12" xfId="16" applyBorder="1" applyAlignment="1">
      <alignment shrinkToFi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shrinkToFit="1"/>
    </xf>
    <xf numFmtId="41" fontId="12" fillId="0" borderId="10" xfId="1" applyFont="1" applyBorder="1" applyAlignment="1">
      <alignment horizontal="right" vertical="center"/>
    </xf>
    <xf numFmtId="41" fontId="15" fillId="0" borderId="0" xfId="1" applyFont="1" applyBorder="1" applyAlignment="1">
      <alignment horizontal="right" vertical="center"/>
    </xf>
    <xf numFmtId="41" fontId="12" fillId="0" borderId="0" xfId="1" applyFont="1" applyBorder="1" applyAlignment="1">
      <alignment horizontal="right" vertical="center"/>
    </xf>
    <xf numFmtId="41" fontId="11" fillId="0" borderId="27" xfId="1" applyFont="1" applyBorder="1" applyAlignment="1">
      <alignment horizontal="right" vertical="center" shrinkToFit="1"/>
    </xf>
    <xf numFmtId="0" fontId="4" fillId="0" borderId="12" xfId="16" applyFont="1" applyBorder="1" applyAlignment="1">
      <alignment vertical="center"/>
    </xf>
    <xf numFmtId="0" fontId="4" fillId="0" borderId="10" xfId="16" applyFont="1" applyBorder="1" applyAlignment="1">
      <alignment vertical="center"/>
    </xf>
    <xf numFmtId="41" fontId="11" fillId="0" borderId="29" xfId="1" applyFont="1" applyBorder="1" applyAlignment="1">
      <alignment vertical="center" shrinkToFit="1"/>
    </xf>
    <xf numFmtId="41" fontId="11" fillId="0" borderId="29" xfId="1" applyFont="1" applyBorder="1" applyAlignment="1">
      <alignment horizontal="right" vertical="center" shrinkToFit="1"/>
    </xf>
    <xf numFmtId="0" fontId="11" fillId="0" borderId="30" xfId="16" applyFont="1" applyBorder="1" applyAlignment="1">
      <alignment horizontal="left" vertical="center"/>
    </xf>
    <xf numFmtId="0" fontId="11" fillId="0" borderId="31" xfId="16" applyFont="1" applyBorder="1" applyAlignment="1">
      <alignment horizontal="left" vertical="center"/>
    </xf>
    <xf numFmtId="0" fontId="11" fillId="0" borderId="31" xfId="16" applyFont="1" applyBorder="1" applyAlignment="1">
      <alignment horizontal="left" vertical="center" shrinkToFit="1"/>
    </xf>
    <xf numFmtId="41" fontId="11" fillId="0" borderId="31" xfId="1" applyFont="1" applyBorder="1" applyAlignment="1">
      <alignment vertical="center" shrinkToFit="1"/>
    </xf>
    <xf numFmtId="41" fontId="11" fillId="0" borderId="31" xfId="1" applyFont="1" applyBorder="1" applyAlignment="1">
      <alignment horizontal="right" vertical="center" shrinkToFit="1"/>
    </xf>
    <xf numFmtId="41" fontId="11" fillId="0" borderId="15" xfId="1" applyFont="1" applyBorder="1" applyAlignment="1">
      <alignment vertical="center" shrinkToFit="1"/>
    </xf>
    <xf numFmtId="41" fontId="11" fillId="0" borderId="32" xfId="1" applyFont="1" applyBorder="1" applyAlignment="1">
      <alignment horizontal="right" vertical="center" shrinkToFit="1"/>
    </xf>
    <xf numFmtId="41" fontId="11" fillId="0" borderId="2" xfId="1" applyFont="1" applyBorder="1" applyAlignment="1">
      <alignment horizontal="right" vertical="center" shrinkToFit="1"/>
    </xf>
    <xf numFmtId="41" fontId="4" fillId="0" borderId="10" xfId="1" applyFont="1" applyBorder="1" applyAlignment="1">
      <alignment vertical="center"/>
    </xf>
    <xf numFmtId="0" fontId="11" fillId="0" borderId="0" xfId="16" applyFont="1" applyAlignment="1">
      <alignment vertical="center" shrinkToFit="1"/>
    </xf>
    <xf numFmtId="41" fontId="11" fillId="0" borderId="0" xfId="16" applyNumberFormat="1" applyFont="1" applyAlignment="1">
      <alignment horizontal="right" vertical="center" shrinkToFit="1"/>
    </xf>
    <xf numFmtId="0" fontId="5" fillId="0" borderId="21" xfId="13" applyFont="1" applyBorder="1" applyAlignment="1">
      <alignment vertical="center" wrapText="1"/>
    </xf>
    <xf numFmtId="0" fontId="5" fillId="0" borderId="0" xfId="13" applyFont="1" applyAlignment="1">
      <alignment vertical="center" wrapText="1"/>
    </xf>
    <xf numFmtId="41" fontId="11" fillId="0" borderId="0" xfId="1" applyFont="1" applyAlignment="1">
      <alignment vertical="center" shrinkToFit="1"/>
    </xf>
    <xf numFmtId="41" fontId="11" fillId="0" borderId="1" xfId="1" applyFont="1" applyFill="1" applyBorder="1" applyAlignment="1">
      <alignment vertical="center" shrinkToFit="1"/>
    </xf>
    <xf numFmtId="41" fontId="11" fillId="0" borderId="0" xfId="1" applyFont="1" applyBorder="1" applyAlignment="1">
      <alignment vertical="center"/>
    </xf>
    <xf numFmtId="41" fontId="11" fillId="0" borderId="27" xfId="1" applyFont="1" applyBorder="1" applyAlignment="1">
      <alignment vertical="center"/>
    </xf>
    <xf numFmtId="0" fontId="11" fillId="0" borderId="1" xfId="16" applyFont="1" applyBorder="1" applyAlignment="1">
      <alignment horizontal="left" vertical="center"/>
    </xf>
    <xf numFmtId="0" fontId="6" fillId="0" borderId="28" xfId="16" applyFont="1" applyBorder="1" applyAlignment="1">
      <alignment horizontal="left" vertical="center" shrinkToFit="1"/>
    </xf>
    <xf numFmtId="0" fontId="6" fillId="0" borderId="29" xfId="16" applyFont="1" applyBorder="1" applyAlignment="1">
      <alignment horizontal="left" vertical="center" shrinkToFit="1"/>
    </xf>
    <xf numFmtId="0" fontId="6" fillId="0" borderId="1" xfId="16" applyFont="1" applyBorder="1" applyAlignment="1">
      <alignment horizontal="left" vertical="center" shrinkToFit="1"/>
    </xf>
    <xf numFmtId="0" fontId="10" fillId="0" borderId="21" xfId="16" applyFont="1" applyBorder="1" applyAlignment="1">
      <alignment horizontal="left" vertical="center"/>
    </xf>
    <xf numFmtId="0" fontId="10" fillId="0" borderId="0" xfId="16" applyFont="1" applyAlignment="1">
      <alignment horizontal="left" vertical="center"/>
    </xf>
    <xf numFmtId="0" fontId="11" fillId="0" borderId="8" xfId="16" applyFont="1" applyBorder="1" applyAlignment="1">
      <alignment horizontal="center" vertical="center"/>
    </xf>
    <xf numFmtId="0" fontId="11" fillId="0" borderId="1" xfId="16" applyFont="1" applyBorder="1" applyAlignment="1">
      <alignment horizontal="center" vertical="center"/>
    </xf>
    <xf numFmtId="0" fontId="13" fillId="0" borderId="28" xfId="16" applyFont="1" applyBorder="1" applyAlignment="1">
      <alignment horizontal="left" vertical="center"/>
    </xf>
    <xf numFmtId="0" fontId="13" fillId="0" borderId="29" xfId="16" applyFont="1" applyBorder="1" applyAlignment="1">
      <alignment horizontal="left" vertical="center"/>
    </xf>
    <xf numFmtId="0" fontId="9" fillId="0" borderId="18" xfId="13" applyFont="1" applyBorder="1" applyAlignment="1">
      <alignment horizontal="center" vertical="center" wrapText="1"/>
    </xf>
    <xf numFmtId="0" fontId="9" fillId="0" borderId="19" xfId="13" applyFont="1" applyBorder="1" applyAlignment="1">
      <alignment horizontal="center" vertical="center"/>
    </xf>
    <xf numFmtId="0" fontId="9" fillId="0" borderId="20" xfId="13" applyFont="1" applyBorder="1" applyAlignment="1">
      <alignment horizontal="center" vertical="center"/>
    </xf>
    <xf numFmtId="0" fontId="11" fillId="0" borderId="8" xfId="16" applyFont="1" applyBorder="1" applyAlignment="1">
      <alignment horizontal="left" vertical="center"/>
    </xf>
    <xf numFmtId="0" fontId="11" fillId="0" borderId="0" xfId="16" applyFont="1" applyAlignment="1">
      <alignment horizontal="left" vertical="center"/>
    </xf>
    <xf numFmtId="0" fontId="11" fillId="0" borderId="2" xfId="16" applyFont="1" applyBorder="1" applyAlignment="1">
      <alignment horizontal="left" vertical="center"/>
    </xf>
    <xf numFmtId="0" fontId="11" fillId="0" borderId="4" xfId="16" applyFont="1" applyBorder="1" applyAlignment="1">
      <alignment horizontal="left" vertical="center"/>
    </xf>
    <xf numFmtId="0" fontId="11" fillId="0" borderId="15" xfId="16" applyFont="1" applyBorder="1" applyAlignment="1">
      <alignment horizontal="left" vertical="center"/>
    </xf>
    <xf numFmtId="0" fontId="13" fillId="0" borderId="8" xfId="16" applyFont="1" applyBorder="1" applyAlignment="1">
      <alignment horizontal="left" vertical="center"/>
    </xf>
    <xf numFmtId="0" fontId="13" fillId="0" borderId="1" xfId="16" applyFont="1" applyBorder="1" applyAlignment="1">
      <alignment horizontal="left" vertical="center"/>
    </xf>
    <xf numFmtId="0" fontId="13" fillId="0" borderId="4" xfId="16" applyFont="1" applyBorder="1" applyAlignment="1">
      <alignment horizontal="left" vertical="center"/>
    </xf>
    <xf numFmtId="0" fontId="11" fillId="0" borderId="2" xfId="16" applyFont="1" applyBorder="1" applyAlignment="1">
      <alignment horizontal="center" vertical="center" shrinkToFit="1"/>
    </xf>
    <xf numFmtId="0" fontId="11" fillId="0" borderId="4" xfId="16" applyFont="1" applyBorder="1" applyAlignment="1">
      <alignment horizontal="center" vertical="center" shrinkToFit="1"/>
    </xf>
    <xf numFmtId="0" fontId="14" fillId="0" borderId="14" xfId="16" applyFont="1" applyBorder="1" applyAlignment="1">
      <alignment horizontal="left" vertical="center"/>
    </xf>
    <xf numFmtId="0" fontId="14" fillId="0" borderId="3" xfId="16" applyFont="1" applyBorder="1" applyAlignment="1">
      <alignment horizontal="left" vertical="center"/>
    </xf>
    <xf numFmtId="0" fontId="14" fillId="0" borderId="4" xfId="16" applyFont="1" applyBorder="1" applyAlignment="1">
      <alignment horizontal="left" vertical="center"/>
    </xf>
    <xf numFmtId="0" fontId="11" fillId="0" borderId="2" xfId="16" applyFont="1" applyBorder="1" applyAlignment="1">
      <alignment horizontal="left" vertical="center" shrinkToFit="1"/>
    </xf>
    <xf numFmtId="0" fontId="11" fillId="0" borderId="4" xfId="16" applyFont="1" applyBorder="1" applyAlignment="1">
      <alignment horizontal="left" vertical="center" shrinkToFit="1"/>
    </xf>
    <xf numFmtId="0" fontId="13" fillId="0" borderId="14" xfId="16" applyFont="1" applyBorder="1" applyAlignment="1">
      <alignment horizontal="left" vertical="center"/>
    </xf>
    <xf numFmtId="0" fontId="13" fillId="0" borderId="3" xfId="16" applyFont="1" applyBorder="1" applyAlignment="1">
      <alignment horizontal="left" vertical="center"/>
    </xf>
    <xf numFmtId="178" fontId="11" fillId="0" borderId="8" xfId="16" applyNumberFormat="1" applyFont="1" applyBorder="1" applyAlignment="1">
      <alignment horizontal="left" vertical="center" shrinkToFit="1"/>
    </xf>
    <xf numFmtId="178" fontId="11" fillId="0" borderId="1" xfId="0" applyNumberFormat="1" applyFont="1" applyBorder="1" applyAlignment="1">
      <alignment horizontal="left" vertical="center" shrinkToFit="1"/>
    </xf>
    <xf numFmtId="0" fontId="11" fillId="0" borderId="28" xfId="16" applyFont="1" applyBorder="1" applyAlignment="1">
      <alignment horizontal="left" vertical="center"/>
    </xf>
    <xf numFmtId="0" fontId="11" fillId="0" borderId="29" xfId="16" applyFont="1" applyBorder="1" applyAlignment="1">
      <alignment horizontal="left" vertical="center"/>
    </xf>
    <xf numFmtId="0" fontId="11" fillId="0" borderId="14" xfId="16" applyFont="1" applyBorder="1" applyAlignment="1">
      <alignment horizontal="left" vertical="center"/>
    </xf>
    <xf numFmtId="0" fontId="11" fillId="0" borderId="3" xfId="16" applyFont="1" applyBorder="1" applyAlignment="1">
      <alignment horizontal="left" vertical="center"/>
    </xf>
    <xf numFmtId="0" fontId="11" fillId="0" borderId="1" xfId="16" applyFont="1" applyBorder="1" applyAlignment="1">
      <alignment horizontal="left" vertical="center" shrinkToFit="1"/>
    </xf>
    <xf numFmtId="0" fontId="11" fillId="0" borderId="3" xfId="16" applyFont="1" applyBorder="1" applyAlignment="1">
      <alignment horizontal="left" vertical="center" shrinkToFit="1"/>
    </xf>
  </cellXfs>
  <cellStyles count="51">
    <cellStyle name="백분율 2" xfId="2" xr:uid="{00000000-0005-0000-0000-000000000000}"/>
    <cellStyle name="백분율 2 2" xfId="38" xr:uid="{00000000-0005-0000-0000-000001000000}"/>
    <cellStyle name="백분율 2 3" xfId="22" xr:uid="{00000000-0005-0000-0000-000002000000}"/>
    <cellStyle name="쉼표 [0]" xfId="1" builtinId="6"/>
    <cellStyle name="쉼표 [0] 2" xfId="3" xr:uid="{00000000-0005-0000-0000-000004000000}"/>
    <cellStyle name="쉼표 [0] 2 2" xfId="4" xr:uid="{00000000-0005-0000-0000-000005000000}"/>
    <cellStyle name="쉼표 [0] 2 2 2" xfId="39" xr:uid="{00000000-0005-0000-0000-000006000000}"/>
    <cellStyle name="쉼표 [0] 2 2 3" xfId="23" xr:uid="{00000000-0005-0000-0000-000007000000}"/>
    <cellStyle name="쉼표 [0] 2 3" xfId="35" xr:uid="{00000000-0005-0000-0000-000008000000}"/>
    <cellStyle name="쉼표 [0] 2 4" xfId="19" xr:uid="{00000000-0005-0000-0000-000009000000}"/>
    <cellStyle name="쉼표 [0] 3" xfId="5" xr:uid="{00000000-0005-0000-0000-00000A000000}"/>
    <cellStyle name="쉼표 [0] 3 2" xfId="40" xr:uid="{00000000-0005-0000-0000-00000B000000}"/>
    <cellStyle name="쉼표 [0] 3 3" xfId="24" xr:uid="{00000000-0005-0000-0000-00000C000000}"/>
    <cellStyle name="쉼표 [0] 4" xfId="34" xr:uid="{00000000-0005-0000-0000-00000D000000}"/>
    <cellStyle name="통화 [0] 2" xfId="6" xr:uid="{00000000-0005-0000-0000-00000E000000}"/>
    <cellStyle name="표준" xfId="0" builtinId="0"/>
    <cellStyle name="표준 10" xfId="49" xr:uid="{00000000-0005-0000-0000-000010000000}"/>
    <cellStyle name="표준 11" xfId="50" xr:uid="{00000000-0005-0000-0000-000011000000}"/>
    <cellStyle name="표준 12" xfId="18" xr:uid="{00000000-0005-0000-0000-000012000000}"/>
    <cellStyle name="표준 2" xfId="7" xr:uid="{00000000-0005-0000-0000-000013000000}"/>
    <cellStyle name="표준 2 2" xfId="25" xr:uid="{00000000-0005-0000-0000-000014000000}"/>
    <cellStyle name="표준 2 2 2" xfId="41" xr:uid="{00000000-0005-0000-0000-000015000000}"/>
    <cellStyle name="표준 2 3" xfId="33" xr:uid="{00000000-0005-0000-0000-000016000000}"/>
    <cellStyle name="표준 2 4" xfId="36" xr:uid="{00000000-0005-0000-0000-000017000000}"/>
    <cellStyle name="표준 2 5" xfId="20" xr:uid="{00000000-0005-0000-0000-000018000000}"/>
    <cellStyle name="표준 3" xfId="8" xr:uid="{00000000-0005-0000-0000-000019000000}"/>
    <cellStyle name="표준 3 2" xfId="26" xr:uid="{00000000-0005-0000-0000-00001A000000}"/>
    <cellStyle name="표준 3 2 2" xfId="42" xr:uid="{00000000-0005-0000-0000-00001B000000}"/>
    <cellStyle name="표준 3 3" xfId="37" xr:uid="{00000000-0005-0000-0000-00001C000000}"/>
    <cellStyle name="표준 3 4" xfId="21" xr:uid="{00000000-0005-0000-0000-00001D000000}"/>
    <cellStyle name="표준 4" xfId="9" xr:uid="{00000000-0005-0000-0000-00001E000000}"/>
    <cellStyle name="표준 4 2" xfId="43" xr:uid="{00000000-0005-0000-0000-00001F000000}"/>
    <cellStyle name="표준 4 3" xfId="27" xr:uid="{00000000-0005-0000-0000-000020000000}"/>
    <cellStyle name="표준 5" xfId="10" xr:uid="{00000000-0005-0000-0000-000021000000}"/>
    <cellStyle name="표준 5 2" xfId="31" xr:uid="{00000000-0005-0000-0000-000022000000}"/>
    <cellStyle name="표준 5 2 2" xfId="47" xr:uid="{00000000-0005-0000-0000-000023000000}"/>
    <cellStyle name="표준 5 3" xfId="44" xr:uid="{00000000-0005-0000-0000-000024000000}"/>
    <cellStyle name="표준 5 4" xfId="28" xr:uid="{00000000-0005-0000-0000-000025000000}"/>
    <cellStyle name="표준 6" xfId="32" xr:uid="{00000000-0005-0000-0000-000026000000}"/>
    <cellStyle name="표준 7" xfId="29" xr:uid="{00000000-0005-0000-0000-000027000000}"/>
    <cellStyle name="표준 7 2" xfId="45" xr:uid="{00000000-0005-0000-0000-000028000000}"/>
    <cellStyle name="표준 8" xfId="48" xr:uid="{00000000-0005-0000-0000-000029000000}"/>
    <cellStyle name="표준 9" xfId="30" xr:uid="{00000000-0005-0000-0000-00002A000000}"/>
    <cellStyle name="표준 9 2" xfId="46" xr:uid="{00000000-0005-0000-0000-00002B000000}"/>
    <cellStyle name="표준_2004년예산서" xfId="11" xr:uid="{00000000-0005-0000-0000-00002C000000}"/>
    <cellStyle name="표준_2004년예산서_금오결산승인" xfId="12" xr:uid="{00000000-0005-0000-0000-00002D000000}"/>
    <cellStyle name="표준_2005년이사회결의 추경(지역)_금오결산승인" xfId="13" xr:uid="{00000000-0005-0000-0000-00002E000000}"/>
    <cellStyle name="표준_2006년 이사회결의(지역)" xfId="14" xr:uid="{00000000-0005-0000-0000-00002F000000}"/>
    <cellStyle name="표준_2006년 추경" xfId="15" xr:uid="{00000000-0005-0000-0000-000030000000}"/>
    <cellStyle name="표준_2006년 추경(1)" xfId="16" xr:uid="{00000000-0005-0000-0000-000031000000}"/>
    <cellStyle name="표준_2006년이사회결의(자활)" xfId="1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P51"/>
  <sheetViews>
    <sheetView zoomScale="130" zoomScaleNormal="130" workbookViewId="0">
      <selection activeCell="C9" sqref="C9:E9"/>
    </sheetView>
  </sheetViews>
  <sheetFormatPr defaultRowHeight="12" x14ac:dyDescent="0.15"/>
  <cols>
    <col min="1" max="2" width="2.77734375" style="13" customWidth="1"/>
    <col min="3" max="3" width="9.77734375" style="14" customWidth="1"/>
    <col min="4" max="5" width="12.109375" style="11" customWidth="1"/>
    <col min="6" max="6" width="8" style="11" customWidth="1"/>
    <col min="7" max="8" width="2.77734375" style="11" customWidth="1"/>
    <col min="9" max="9" width="12.5546875" style="11" customWidth="1"/>
    <col min="10" max="10" width="12.33203125" style="11" customWidth="1"/>
    <col min="11" max="11" width="11.33203125" style="11" customWidth="1"/>
    <col min="12" max="12" width="11.88671875" style="11" customWidth="1"/>
    <col min="13" max="16384" width="8.88671875" style="11"/>
  </cols>
  <sheetData>
    <row r="1" spans="1:14" s="2" customFormat="1" ht="9.75" customHeight="1" x14ac:dyDescent="0.15">
      <c r="A1" s="144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4" s="9" customFormat="1" ht="17.25" customHeight="1" x14ac:dyDescent="0.15">
      <c r="A2" s="154" t="s">
        <v>200</v>
      </c>
      <c r="B2" s="155"/>
      <c r="C2" s="155"/>
      <c r="D2" s="155"/>
      <c r="E2" s="83"/>
      <c r="F2" s="84"/>
      <c r="G2" s="48"/>
      <c r="H2" s="48"/>
      <c r="I2" s="14"/>
      <c r="J2" s="49"/>
      <c r="K2" s="49"/>
      <c r="L2" s="49"/>
    </row>
    <row r="3" spans="1:14" s="9" customFormat="1" ht="17.25" customHeight="1" x14ac:dyDescent="0.15">
      <c r="A3" s="154" t="s">
        <v>205</v>
      </c>
      <c r="B3" s="155"/>
      <c r="C3" s="155"/>
      <c r="D3" s="155"/>
      <c r="E3" s="155"/>
      <c r="F3" s="155"/>
      <c r="G3" s="155"/>
      <c r="H3" s="48"/>
      <c r="I3" s="14"/>
      <c r="J3" s="49"/>
      <c r="K3" s="49"/>
      <c r="L3" s="49"/>
    </row>
    <row r="4" spans="1:14" s="9" customFormat="1" ht="17.25" customHeight="1" thickBot="1" x14ac:dyDescent="0.2">
      <c r="A4" s="85"/>
      <c r="B4" s="86"/>
      <c r="C4" s="87"/>
      <c r="D4" s="86"/>
      <c r="E4" s="86"/>
      <c r="F4" s="86"/>
      <c r="G4" s="86"/>
      <c r="H4" s="86"/>
      <c r="I4" s="86"/>
      <c r="J4" s="86"/>
      <c r="K4" s="86"/>
      <c r="L4" s="89" t="s">
        <v>63</v>
      </c>
    </row>
    <row r="5" spans="1:14" ht="36.75" customHeight="1" x14ac:dyDescent="0.15">
      <c r="A5" s="32" t="s">
        <v>0</v>
      </c>
      <c r="B5" s="33" t="s">
        <v>1</v>
      </c>
      <c r="C5" s="34" t="s">
        <v>2</v>
      </c>
      <c r="D5" s="98" t="s">
        <v>206</v>
      </c>
      <c r="E5" s="98" t="s">
        <v>197</v>
      </c>
      <c r="F5" s="34" t="s">
        <v>171</v>
      </c>
      <c r="G5" s="34" t="s">
        <v>0</v>
      </c>
      <c r="H5" s="34" t="s">
        <v>1</v>
      </c>
      <c r="I5" s="34" t="s">
        <v>2</v>
      </c>
      <c r="J5" s="98" t="s">
        <v>206</v>
      </c>
      <c r="K5" s="98" t="s">
        <v>197</v>
      </c>
      <c r="L5" s="35" t="s">
        <v>171</v>
      </c>
    </row>
    <row r="6" spans="1:14" s="1" customFormat="1" ht="25.5" customHeight="1" x14ac:dyDescent="0.15">
      <c r="A6" s="156" t="s">
        <v>64</v>
      </c>
      <c r="B6" s="157"/>
      <c r="C6" s="157"/>
      <c r="D6" s="16">
        <v>280100000</v>
      </c>
      <c r="E6" s="16">
        <f>E7+E10</f>
        <v>280100000</v>
      </c>
      <c r="F6" s="15">
        <f>E6-D6</f>
        <v>0</v>
      </c>
      <c r="G6" s="157" t="s">
        <v>64</v>
      </c>
      <c r="H6" s="157"/>
      <c r="I6" s="157"/>
      <c r="J6" s="15">
        <v>280100000</v>
      </c>
      <c r="K6" s="15">
        <f>K7+K33</f>
        <v>280100000</v>
      </c>
      <c r="L6" s="36">
        <f>K6-J6</f>
        <v>0</v>
      </c>
    </row>
    <row r="7" spans="1:14" ht="25.5" customHeight="1" x14ac:dyDescent="0.15">
      <c r="A7" s="77" t="s">
        <v>65</v>
      </c>
      <c r="B7" s="39"/>
      <c r="C7" s="42"/>
      <c r="D7" s="16">
        <v>280000000</v>
      </c>
      <c r="E7" s="16">
        <f>SUM(E8)</f>
        <v>280000000</v>
      </c>
      <c r="F7" s="15">
        <f t="shared" ref="F7:F13" si="0">E7-D7</f>
        <v>0</v>
      </c>
      <c r="G7" s="150" t="s">
        <v>107</v>
      </c>
      <c r="H7" s="150"/>
      <c r="I7" s="150"/>
      <c r="J7" s="15">
        <v>280000000</v>
      </c>
      <c r="K7" s="15">
        <f>K8+K14+K19</f>
        <v>280000000</v>
      </c>
      <c r="L7" s="36">
        <f t="shared" ref="L7:L36" si="1">K7-J7</f>
        <v>0</v>
      </c>
      <c r="M7" s="17"/>
      <c r="N7" s="17"/>
    </row>
    <row r="8" spans="1:14" ht="25.5" customHeight="1" x14ac:dyDescent="0.15">
      <c r="A8" s="77"/>
      <c r="B8" s="39" t="s">
        <v>65</v>
      </c>
      <c r="C8" s="42"/>
      <c r="D8" s="16">
        <v>280000000</v>
      </c>
      <c r="E8" s="16">
        <f>E9</f>
        <v>280000000</v>
      </c>
      <c r="F8" s="15">
        <f t="shared" si="0"/>
        <v>0</v>
      </c>
      <c r="G8" s="39"/>
      <c r="H8" s="150" t="s">
        <v>66</v>
      </c>
      <c r="I8" s="150"/>
      <c r="J8" s="15">
        <v>141838710</v>
      </c>
      <c r="K8" s="15">
        <f>SUM(K9:K13)</f>
        <v>141838710</v>
      </c>
      <c r="L8" s="36">
        <f t="shared" si="1"/>
        <v>0</v>
      </c>
    </row>
    <row r="9" spans="1:14" ht="25.5" customHeight="1" x14ac:dyDescent="0.15">
      <c r="A9" s="77"/>
      <c r="B9" s="39"/>
      <c r="C9" s="18" t="s">
        <v>199</v>
      </c>
      <c r="D9" s="16">
        <v>280000000</v>
      </c>
      <c r="E9" s="16">
        <v>280000000</v>
      </c>
      <c r="F9" s="15">
        <f t="shared" si="0"/>
        <v>0</v>
      </c>
      <c r="G9" s="10"/>
      <c r="H9" s="10"/>
      <c r="I9" s="10" t="s">
        <v>67</v>
      </c>
      <c r="J9" s="15">
        <v>97551000</v>
      </c>
      <c r="K9" s="15">
        <v>97551000</v>
      </c>
      <c r="L9" s="36">
        <f t="shared" si="1"/>
        <v>0</v>
      </c>
    </row>
    <row r="10" spans="1:14" ht="25.5" customHeight="1" x14ac:dyDescent="0.15">
      <c r="A10" s="151" t="s">
        <v>31</v>
      </c>
      <c r="B10" s="152"/>
      <c r="C10" s="152"/>
      <c r="D10" s="131">
        <v>100000</v>
      </c>
      <c r="E10" s="131">
        <f>E11</f>
        <v>100000</v>
      </c>
      <c r="F10" s="15">
        <f t="shared" si="0"/>
        <v>0</v>
      </c>
      <c r="G10" s="41"/>
      <c r="H10" s="10"/>
      <c r="I10" s="10" t="s">
        <v>68</v>
      </c>
      <c r="J10" s="15">
        <v>12316910</v>
      </c>
      <c r="K10" s="15">
        <v>12316910</v>
      </c>
      <c r="L10" s="36">
        <f t="shared" si="1"/>
        <v>0</v>
      </c>
    </row>
    <row r="11" spans="1:14" ht="25.5" customHeight="1" x14ac:dyDescent="0.15">
      <c r="A11" s="103"/>
      <c r="B11" s="153" t="s">
        <v>31</v>
      </c>
      <c r="C11" s="153"/>
      <c r="D11" s="16">
        <v>100000</v>
      </c>
      <c r="E11" s="16">
        <f>E12+E13</f>
        <v>100000</v>
      </c>
      <c r="F11" s="15">
        <f t="shared" si="0"/>
        <v>0</v>
      </c>
      <c r="G11" s="41"/>
      <c r="H11" s="10"/>
      <c r="I11" s="10" t="s">
        <v>69</v>
      </c>
      <c r="J11" s="15">
        <v>9871800</v>
      </c>
      <c r="K11" s="15">
        <v>9871800</v>
      </c>
      <c r="L11" s="36">
        <f t="shared" si="1"/>
        <v>0</v>
      </c>
    </row>
    <row r="12" spans="1:14" ht="25.5" customHeight="1" x14ac:dyDescent="0.15">
      <c r="A12" s="103"/>
      <c r="B12" s="104"/>
      <c r="C12" s="21" t="s">
        <v>157</v>
      </c>
      <c r="D12" s="16">
        <v>0</v>
      </c>
      <c r="E12" s="16">
        <v>0</v>
      </c>
      <c r="F12" s="15">
        <f t="shared" si="0"/>
        <v>0</v>
      </c>
      <c r="G12" s="41"/>
      <c r="H12" s="10"/>
      <c r="I12" s="10" t="s">
        <v>81</v>
      </c>
      <c r="J12" s="15">
        <v>1050000</v>
      </c>
      <c r="K12" s="15">
        <v>1050000</v>
      </c>
      <c r="L12" s="36">
        <f t="shared" si="1"/>
        <v>0</v>
      </c>
    </row>
    <row r="13" spans="1:14" ht="25.5" customHeight="1" thickBot="1" x14ac:dyDescent="0.2">
      <c r="A13" s="44"/>
      <c r="B13" s="45"/>
      <c r="C13" s="46" t="s">
        <v>196</v>
      </c>
      <c r="D13" s="47">
        <v>100000</v>
      </c>
      <c r="E13" s="47">
        <v>100000</v>
      </c>
      <c r="F13" s="43">
        <f t="shared" si="0"/>
        <v>0</v>
      </c>
      <c r="G13" s="41"/>
      <c r="H13" s="10"/>
      <c r="I13" s="10" t="s">
        <v>83</v>
      </c>
      <c r="J13" s="15">
        <v>21049000</v>
      </c>
      <c r="K13" s="15">
        <v>21049000</v>
      </c>
      <c r="L13" s="36">
        <f t="shared" si="1"/>
        <v>0</v>
      </c>
    </row>
    <row r="14" spans="1:14" ht="25.5" customHeight="1" x14ac:dyDescent="0.15">
      <c r="A14" s="48"/>
      <c r="B14" s="48"/>
      <c r="C14" s="55"/>
      <c r="D14" s="25"/>
      <c r="E14" s="56"/>
      <c r="F14" s="26"/>
      <c r="G14" s="77"/>
      <c r="H14" s="150" t="s">
        <v>70</v>
      </c>
      <c r="I14" s="150"/>
      <c r="J14" s="15">
        <v>10861290</v>
      </c>
      <c r="K14" s="15">
        <f>SUM(K15:K18)</f>
        <v>10861290</v>
      </c>
      <c r="L14" s="36">
        <f t="shared" si="1"/>
        <v>0</v>
      </c>
    </row>
    <row r="15" spans="1:14" s="9" customFormat="1" ht="25.5" customHeight="1" x14ac:dyDescent="0.15">
      <c r="A15" s="48"/>
      <c r="B15" s="48"/>
      <c r="C15" s="55"/>
      <c r="D15" s="25"/>
      <c r="E15" s="56"/>
      <c r="F15" s="26"/>
      <c r="G15" s="37"/>
      <c r="H15" s="39"/>
      <c r="I15" s="42" t="s">
        <v>71</v>
      </c>
      <c r="J15" s="15">
        <v>5889325</v>
      </c>
      <c r="K15" s="15">
        <v>5889325</v>
      </c>
      <c r="L15" s="36">
        <f t="shared" si="1"/>
        <v>0</v>
      </c>
    </row>
    <row r="16" spans="1:14" s="9" customFormat="1" ht="25.5" customHeight="1" x14ac:dyDescent="0.15">
      <c r="A16" s="48"/>
      <c r="B16" s="48"/>
      <c r="C16" s="55"/>
      <c r="D16" s="25"/>
      <c r="E16" s="56"/>
      <c r="F16" s="26"/>
      <c r="G16" s="37"/>
      <c r="H16" s="10"/>
      <c r="I16" s="21" t="s">
        <v>72</v>
      </c>
      <c r="J16" s="15">
        <v>2820000</v>
      </c>
      <c r="K16" s="15">
        <v>2820000</v>
      </c>
      <c r="L16" s="36">
        <f t="shared" si="1"/>
        <v>0</v>
      </c>
    </row>
    <row r="17" spans="1:12" s="9" customFormat="1" ht="25.5" customHeight="1" x14ac:dyDescent="0.15">
      <c r="A17" s="48"/>
      <c r="B17" s="48"/>
      <c r="C17" s="55"/>
      <c r="D17" s="25"/>
      <c r="E17" s="56"/>
      <c r="F17" s="26"/>
      <c r="G17" s="37"/>
      <c r="H17" s="10"/>
      <c r="I17" s="21" t="s">
        <v>172</v>
      </c>
      <c r="J17" s="15">
        <v>251965</v>
      </c>
      <c r="K17" s="15">
        <v>251965</v>
      </c>
      <c r="L17" s="36">
        <f t="shared" si="1"/>
        <v>0</v>
      </c>
    </row>
    <row r="18" spans="1:12" s="9" customFormat="1" ht="25.5" customHeight="1" x14ac:dyDescent="0.15">
      <c r="A18" s="48"/>
      <c r="B18" s="48"/>
      <c r="C18" s="55"/>
      <c r="D18" s="25"/>
      <c r="E18" s="56"/>
      <c r="F18" s="26"/>
      <c r="G18" s="37"/>
      <c r="H18" s="39"/>
      <c r="I18" s="42" t="s">
        <v>73</v>
      </c>
      <c r="J18" s="15">
        <v>1900000</v>
      </c>
      <c r="K18" s="15">
        <v>1900000</v>
      </c>
      <c r="L18" s="36">
        <f t="shared" si="1"/>
        <v>0</v>
      </c>
    </row>
    <row r="19" spans="1:12" s="9" customFormat="1" ht="25.5" customHeight="1" x14ac:dyDescent="0.15">
      <c r="A19" s="48"/>
      <c r="B19" s="48"/>
      <c r="C19" s="14"/>
      <c r="D19" s="49"/>
      <c r="E19" s="49"/>
      <c r="F19" s="49"/>
      <c r="G19" s="37"/>
      <c r="H19" s="150" t="s">
        <v>74</v>
      </c>
      <c r="I19" s="150"/>
      <c r="J19" s="15">
        <v>127300000</v>
      </c>
      <c r="K19" s="15">
        <f>SUM(K20:K32)</f>
        <v>127300000</v>
      </c>
      <c r="L19" s="36">
        <f t="shared" si="1"/>
        <v>0</v>
      </c>
    </row>
    <row r="20" spans="1:12" s="9" customFormat="1" ht="25.5" customHeight="1" x14ac:dyDescent="0.15">
      <c r="A20" s="48"/>
      <c r="B20" s="48"/>
      <c r="C20" s="14"/>
      <c r="D20" s="49"/>
      <c r="E20" s="49"/>
      <c r="F20" s="49"/>
      <c r="G20" s="37"/>
      <c r="H20" s="39"/>
      <c r="I20" s="42" t="s">
        <v>75</v>
      </c>
      <c r="J20" s="15">
        <v>16000000</v>
      </c>
      <c r="K20" s="15">
        <v>16000000</v>
      </c>
      <c r="L20" s="36">
        <f t="shared" si="1"/>
        <v>0</v>
      </c>
    </row>
    <row r="21" spans="1:12" s="9" customFormat="1" ht="25.5" customHeight="1" x14ac:dyDescent="0.15">
      <c r="A21" s="48"/>
      <c r="B21" s="48"/>
      <c r="C21" s="14"/>
      <c r="D21" s="49"/>
      <c r="E21" s="49"/>
      <c r="F21" s="49"/>
      <c r="G21" s="37"/>
      <c r="H21" s="39"/>
      <c r="I21" s="42" t="s">
        <v>91</v>
      </c>
      <c r="J21" s="15">
        <v>1500000</v>
      </c>
      <c r="K21" s="15">
        <v>1500000</v>
      </c>
      <c r="L21" s="36">
        <f t="shared" si="1"/>
        <v>0</v>
      </c>
    </row>
    <row r="22" spans="1:12" s="9" customFormat="1" ht="25.5" customHeight="1" x14ac:dyDescent="0.15">
      <c r="A22" s="48"/>
      <c r="B22" s="48"/>
      <c r="C22" s="14"/>
      <c r="D22" s="49"/>
      <c r="E22" s="49"/>
      <c r="F22" s="49"/>
      <c r="G22" s="37"/>
      <c r="H22" s="39"/>
      <c r="I22" s="42" t="s">
        <v>76</v>
      </c>
      <c r="J22" s="15">
        <v>4000000</v>
      </c>
      <c r="K22" s="15">
        <v>4000000</v>
      </c>
      <c r="L22" s="36">
        <f t="shared" si="1"/>
        <v>0</v>
      </c>
    </row>
    <row r="23" spans="1:12" s="9" customFormat="1" ht="25.5" customHeight="1" x14ac:dyDescent="0.15">
      <c r="A23" s="48"/>
      <c r="B23" s="48"/>
      <c r="C23" s="14"/>
      <c r="D23" s="49"/>
      <c r="E23" s="49"/>
      <c r="F23" s="49"/>
      <c r="G23" s="37"/>
      <c r="H23" s="39"/>
      <c r="I23" s="42" t="s">
        <v>77</v>
      </c>
      <c r="J23" s="15">
        <v>1200000</v>
      </c>
      <c r="K23" s="15">
        <v>1200000</v>
      </c>
      <c r="L23" s="36">
        <f t="shared" si="1"/>
        <v>0</v>
      </c>
    </row>
    <row r="24" spans="1:12" s="1" customFormat="1" ht="25.5" customHeight="1" x14ac:dyDescent="0.15">
      <c r="A24" s="48"/>
      <c r="B24" s="48"/>
      <c r="C24" s="14"/>
      <c r="D24" s="49"/>
      <c r="E24" s="49"/>
      <c r="F24" s="49"/>
      <c r="G24" s="77"/>
      <c r="H24" s="39"/>
      <c r="I24" s="21" t="s">
        <v>82</v>
      </c>
      <c r="J24" s="15">
        <v>1200000</v>
      </c>
      <c r="K24" s="15">
        <v>1200000</v>
      </c>
      <c r="L24" s="36">
        <f t="shared" si="1"/>
        <v>0</v>
      </c>
    </row>
    <row r="25" spans="1:12" s="1" customFormat="1" ht="25.5" customHeight="1" x14ac:dyDescent="0.15">
      <c r="A25" s="48"/>
      <c r="B25" s="48"/>
      <c r="C25" s="14"/>
      <c r="D25" s="49"/>
      <c r="E25" s="49"/>
      <c r="F25" s="49"/>
      <c r="G25" s="77"/>
      <c r="H25" s="39"/>
      <c r="I25" s="21" t="s">
        <v>129</v>
      </c>
      <c r="J25" s="15">
        <v>2100000</v>
      </c>
      <c r="K25" s="15">
        <v>2100000</v>
      </c>
      <c r="L25" s="36">
        <f t="shared" si="1"/>
        <v>0</v>
      </c>
    </row>
    <row r="26" spans="1:12" s="1" customFormat="1" ht="25.5" customHeight="1" x14ac:dyDescent="0.15">
      <c r="A26" s="48"/>
      <c r="B26" s="48"/>
      <c r="C26" s="14"/>
      <c r="D26" s="49"/>
      <c r="E26" s="49"/>
      <c r="F26" s="49"/>
      <c r="G26" s="77"/>
      <c r="H26" s="39"/>
      <c r="I26" s="21" t="s">
        <v>130</v>
      </c>
      <c r="J26" s="15">
        <v>1500000</v>
      </c>
      <c r="K26" s="15">
        <v>1500000</v>
      </c>
      <c r="L26" s="36">
        <f t="shared" si="1"/>
        <v>0</v>
      </c>
    </row>
    <row r="27" spans="1:12" s="1" customFormat="1" ht="25.5" customHeight="1" x14ac:dyDescent="0.15">
      <c r="A27" s="48"/>
      <c r="B27" s="48"/>
      <c r="C27" s="14"/>
      <c r="D27" s="49"/>
      <c r="E27" s="49"/>
      <c r="F27" s="49"/>
      <c r="G27" s="77"/>
      <c r="H27" s="39"/>
      <c r="I27" s="21" t="s">
        <v>131</v>
      </c>
      <c r="J27" s="15">
        <v>1400000</v>
      </c>
      <c r="K27" s="15">
        <v>1400000</v>
      </c>
      <c r="L27" s="36">
        <f t="shared" si="1"/>
        <v>0</v>
      </c>
    </row>
    <row r="28" spans="1:12" s="1" customFormat="1" ht="25.5" customHeight="1" x14ac:dyDescent="0.15">
      <c r="A28" s="48"/>
      <c r="B28" s="48"/>
      <c r="C28" s="14"/>
      <c r="D28" s="49"/>
      <c r="E28" s="49"/>
      <c r="F28" s="49"/>
      <c r="G28" s="77"/>
      <c r="H28" s="39"/>
      <c r="I28" s="21" t="s">
        <v>132</v>
      </c>
      <c r="J28" s="15">
        <v>900000</v>
      </c>
      <c r="K28" s="15">
        <v>900000</v>
      </c>
      <c r="L28" s="36">
        <f t="shared" si="1"/>
        <v>0</v>
      </c>
    </row>
    <row r="29" spans="1:12" s="1" customFormat="1" ht="25.5" customHeight="1" x14ac:dyDescent="0.15">
      <c r="A29" s="48"/>
      <c r="B29" s="48"/>
      <c r="C29" s="14"/>
      <c r="D29" s="49"/>
      <c r="E29" s="49"/>
      <c r="F29" s="49"/>
      <c r="G29" s="77"/>
      <c r="H29" s="39"/>
      <c r="I29" s="10" t="s">
        <v>78</v>
      </c>
      <c r="J29" s="15">
        <v>600000</v>
      </c>
      <c r="K29" s="15">
        <v>600000</v>
      </c>
      <c r="L29" s="36">
        <f t="shared" si="1"/>
        <v>0</v>
      </c>
    </row>
    <row r="30" spans="1:12" s="1" customFormat="1" ht="25.5" customHeight="1" x14ac:dyDescent="0.15">
      <c r="A30" s="48"/>
      <c r="B30" s="48"/>
      <c r="C30" s="14"/>
      <c r="D30" s="49"/>
      <c r="E30" s="49"/>
      <c r="F30" s="49"/>
      <c r="G30" s="77"/>
      <c r="H30" s="39"/>
      <c r="I30" s="10" t="s">
        <v>151</v>
      </c>
      <c r="J30" s="15">
        <v>90400000</v>
      </c>
      <c r="K30" s="15">
        <v>90400000</v>
      </c>
      <c r="L30" s="36">
        <f t="shared" si="1"/>
        <v>0</v>
      </c>
    </row>
    <row r="31" spans="1:12" s="1" customFormat="1" ht="25.5" customHeight="1" x14ac:dyDescent="0.15">
      <c r="A31" s="48"/>
      <c r="B31" s="48"/>
      <c r="C31" s="14"/>
      <c r="D31" s="49"/>
      <c r="E31" s="49"/>
      <c r="F31" s="49"/>
      <c r="G31" s="77"/>
      <c r="H31" s="39"/>
      <c r="I31" s="42" t="s">
        <v>79</v>
      </c>
      <c r="J31" s="15">
        <v>3500000</v>
      </c>
      <c r="K31" s="15">
        <v>3500000</v>
      </c>
      <c r="L31" s="36">
        <f t="shared" si="1"/>
        <v>0</v>
      </c>
    </row>
    <row r="32" spans="1:12" s="1" customFormat="1" ht="25.5" customHeight="1" x14ac:dyDescent="0.15">
      <c r="A32" s="48"/>
      <c r="B32" s="48"/>
      <c r="C32" s="14"/>
      <c r="D32" s="49"/>
      <c r="E32" s="49"/>
      <c r="F32" s="49"/>
      <c r="G32" s="77"/>
      <c r="H32" s="39"/>
      <c r="I32" s="42" t="s">
        <v>80</v>
      </c>
      <c r="J32" s="15">
        <v>3000000</v>
      </c>
      <c r="K32" s="15">
        <v>3000000</v>
      </c>
      <c r="L32" s="36">
        <f t="shared" si="1"/>
        <v>0</v>
      </c>
    </row>
    <row r="33" spans="1:16" s="5" customFormat="1" ht="22.5" customHeight="1" x14ac:dyDescent="0.15">
      <c r="A33" s="3"/>
      <c r="B33" s="3"/>
      <c r="C33" s="4"/>
      <c r="F33" s="64"/>
      <c r="G33" s="158" t="s">
        <v>193</v>
      </c>
      <c r="H33" s="159"/>
      <c r="I33" s="159"/>
      <c r="J33" s="119">
        <v>100000</v>
      </c>
      <c r="K33" s="119">
        <f>K34</f>
        <v>100000</v>
      </c>
      <c r="L33" s="106">
        <f t="shared" si="1"/>
        <v>0</v>
      </c>
    </row>
    <row r="34" spans="1:16" s="5" customFormat="1" ht="20.25" customHeight="1" x14ac:dyDescent="0.15">
      <c r="A34" s="3"/>
      <c r="B34" s="3"/>
      <c r="C34" s="4"/>
      <c r="F34" s="64"/>
      <c r="G34" s="80"/>
      <c r="H34" s="150" t="s">
        <v>193</v>
      </c>
      <c r="I34" s="150"/>
      <c r="J34" s="30">
        <v>100000</v>
      </c>
      <c r="K34" s="30">
        <f>K35+K36</f>
        <v>100000</v>
      </c>
      <c r="L34" s="36">
        <f t="shared" si="1"/>
        <v>0</v>
      </c>
      <c r="P34" s="31"/>
    </row>
    <row r="35" spans="1:16" s="5" customFormat="1" ht="21" customHeight="1" x14ac:dyDescent="0.15">
      <c r="A35" s="3"/>
      <c r="B35" s="3"/>
      <c r="C35" s="4"/>
      <c r="G35" s="37"/>
      <c r="H35" s="10"/>
      <c r="I35" s="10" t="s">
        <v>35</v>
      </c>
      <c r="J35" s="30">
        <v>0</v>
      </c>
      <c r="K35" s="30">
        <v>0</v>
      </c>
      <c r="L35" s="36">
        <f t="shared" si="1"/>
        <v>0</v>
      </c>
    </row>
    <row r="36" spans="1:16" s="5" customFormat="1" ht="20.25" customHeight="1" thickBot="1" x14ac:dyDescent="0.2">
      <c r="A36" s="3"/>
      <c r="B36" s="3"/>
      <c r="C36" s="4"/>
      <c r="G36" s="129"/>
      <c r="H36" s="130"/>
      <c r="I36" s="130" t="s">
        <v>194</v>
      </c>
      <c r="J36" s="78">
        <v>100000</v>
      </c>
      <c r="K36" s="141">
        <v>100000</v>
      </c>
      <c r="L36" s="38">
        <f t="shared" si="1"/>
        <v>0</v>
      </c>
    </row>
    <row r="37" spans="1:16" ht="14.25" x14ac:dyDescent="0.15">
      <c r="A37" s="57"/>
      <c r="B37" s="51"/>
      <c r="C37" s="52"/>
      <c r="D37" s="52"/>
      <c r="E37" s="52"/>
      <c r="F37" s="52"/>
    </row>
    <row r="38" spans="1:16" ht="14.25" x14ac:dyDescent="0.15">
      <c r="A38" s="50"/>
      <c r="B38" s="58"/>
      <c r="C38" s="52"/>
      <c r="D38" s="52"/>
      <c r="E38" s="53"/>
      <c r="F38" s="53"/>
    </row>
    <row r="39" spans="1:16" ht="14.25" x14ac:dyDescent="0.15">
      <c r="A39" s="50"/>
      <c r="B39" s="59"/>
      <c r="C39" s="52"/>
      <c r="D39" s="52"/>
      <c r="E39" s="52"/>
      <c r="F39" s="52"/>
    </row>
    <row r="40" spans="1:16" x14ac:dyDescent="0.15">
      <c r="A40" s="60"/>
      <c r="B40" s="60"/>
      <c r="C40" s="60"/>
      <c r="D40" s="61"/>
      <c r="E40" s="61"/>
      <c r="F40" s="61"/>
    </row>
    <row r="41" spans="1:16" x14ac:dyDescent="0.15">
      <c r="A41" s="60"/>
      <c r="B41" s="60"/>
      <c r="C41" s="60"/>
      <c r="D41" s="61"/>
      <c r="E41" s="61"/>
      <c r="F41" s="61"/>
    </row>
    <row r="45" spans="1:16" s="9" customFormat="1" ht="13.5" x14ac:dyDescent="0.15">
      <c r="A45" s="13"/>
      <c r="B45" s="13"/>
      <c r="C45" s="14"/>
      <c r="D45" s="11"/>
      <c r="E45" s="11"/>
      <c r="F45" s="11"/>
      <c r="G45" s="11"/>
      <c r="H45" s="11"/>
      <c r="I45" s="11"/>
      <c r="J45" s="11"/>
      <c r="K45" s="11"/>
      <c r="L45" s="11"/>
    </row>
    <row r="46" spans="1:16" s="9" customFormat="1" ht="13.5" x14ac:dyDescent="0.15">
      <c r="A46" s="13"/>
      <c r="B46" s="13"/>
      <c r="C46" s="14"/>
      <c r="D46" s="11"/>
      <c r="E46" s="11"/>
      <c r="F46" s="11"/>
      <c r="G46" s="11"/>
      <c r="H46" s="11"/>
      <c r="I46" s="11"/>
      <c r="J46" s="11"/>
      <c r="K46" s="11"/>
      <c r="L46" s="11"/>
    </row>
    <row r="48" spans="1:16" s="1" customFormat="1" ht="13.5" x14ac:dyDescent="0.15">
      <c r="A48" s="13"/>
      <c r="B48" s="13"/>
      <c r="C48" s="14"/>
      <c r="D48" s="11"/>
      <c r="E48" s="11"/>
      <c r="F48" s="11"/>
      <c r="G48" s="11"/>
      <c r="H48" s="11"/>
      <c r="I48" s="11"/>
      <c r="J48" s="11"/>
      <c r="K48" s="11"/>
      <c r="L48" s="11"/>
    </row>
    <row r="51" spans="3:12" s="13" customFormat="1" x14ac:dyDescent="0.15">
      <c r="C51" s="14"/>
      <c r="D51" s="11"/>
      <c r="E51" s="11"/>
      <c r="F51" s="11"/>
      <c r="G51" s="11"/>
      <c r="H51" s="11"/>
      <c r="I51" s="11"/>
      <c r="J51" s="11"/>
      <c r="K51" s="11"/>
      <c r="L51" s="11"/>
    </row>
  </sheetData>
  <mergeCells count="12">
    <mergeCell ref="G33:I33"/>
    <mergeCell ref="H34:I34"/>
    <mergeCell ref="H8:I8"/>
    <mergeCell ref="H14:I14"/>
    <mergeCell ref="H19:I19"/>
    <mergeCell ref="G7:I7"/>
    <mergeCell ref="A10:C10"/>
    <mergeCell ref="B11:C11"/>
    <mergeCell ref="A2:D2"/>
    <mergeCell ref="A3:G3"/>
    <mergeCell ref="A6:C6"/>
    <mergeCell ref="G6:I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P33"/>
  <sheetViews>
    <sheetView zoomScale="115" zoomScaleNormal="115" zoomScaleSheetLayoutView="100" workbookViewId="0">
      <selection activeCell="D12" sqref="D12:D13"/>
    </sheetView>
  </sheetViews>
  <sheetFormatPr defaultRowHeight="12" x14ac:dyDescent="0.15"/>
  <cols>
    <col min="1" max="2" width="2.77734375" style="13" customWidth="1"/>
    <col min="3" max="3" width="12.109375" style="14" customWidth="1"/>
    <col min="4" max="4" width="11.33203125" style="11" customWidth="1"/>
    <col min="5" max="5" width="12.33203125" style="11" customWidth="1"/>
    <col min="6" max="6" width="9.21875" style="11" customWidth="1"/>
    <col min="7" max="8" width="2.77734375" style="11" customWidth="1"/>
    <col min="9" max="9" width="12.77734375" style="11" customWidth="1"/>
    <col min="10" max="10" width="11.77734375" style="11" customWidth="1"/>
    <col min="11" max="11" width="12.88671875" style="20" customWidth="1"/>
    <col min="12" max="12" width="11" style="11" customWidth="1"/>
    <col min="13" max="16384" width="8.88671875" style="11"/>
  </cols>
  <sheetData>
    <row r="1" spans="1:14" s="1" customFormat="1" ht="13.5" customHeight="1" x14ac:dyDescent="0.1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</row>
    <row r="2" spans="1:14" s="9" customFormat="1" ht="17.25" customHeight="1" x14ac:dyDescent="0.15">
      <c r="A2" s="154" t="s">
        <v>200</v>
      </c>
      <c r="B2" s="155"/>
      <c r="C2" s="155"/>
      <c r="D2" s="155"/>
      <c r="E2" s="83"/>
      <c r="F2" s="84"/>
      <c r="G2" s="48"/>
      <c r="H2" s="48"/>
      <c r="I2" s="14"/>
      <c r="J2" s="49"/>
      <c r="K2" s="49"/>
      <c r="L2" s="49"/>
    </row>
    <row r="3" spans="1:14" s="9" customFormat="1" ht="17.25" customHeight="1" x14ac:dyDescent="0.15">
      <c r="A3" s="154" t="s">
        <v>203</v>
      </c>
      <c r="B3" s="155"/>
      <c r="C3" s="155"/>
      <c r="D3" s="155"/>
      <c r="E3" s="155"/>
      <c r="F3" s="155"/>
      <c r="G3" s="48"/>
      <c r="H3" s="48"/>
      <c r="I3" s="14"/>
      <c r="J3" s="49"/>
      <c r="K3" s="49"/>
      <c r="L3" s="49"/>
    </row>
    <row r="4" spans="1:14" s="9" customFormat="1" ht="23.25" customHeight="1" thickBot="1" x14ac:dyDescent="0.2">
      <c r="A4" s="85"/>
      <c r="B4" s="86"/>
      <c r="C4" s="87"/>
      <c r="D4" s="86"/>
      <c r="E4" s="86"/>
      <c r="F4" s="86"/>
      <c r="G4" s="86"/>
      <c r="H4" s="86"/>
      <c r="I4" s="86"/>
      <c r="J4" s="86"/>
      <c r="K4" s="90"/>
      <c r="L4" s="88" t="s">
        <v>47</v>
      </c>
    </row>
    <row r="5" spans="1:14" ht="27" customHeight="1" x14ac:dyDescent="0.15">
      <c r="A5" s="32" t="s">
        <v>0</v>
      </c>
      <c r="B5" s="33" t="s">
        <v>1</v>
      </c>
      <c r="C5" s="34" t="s">
        <v>2</v>
      </c>
      <c r="D5" s="98" t="s">
        <v>206</v>
      </c>
      <c r="E5" s="98" t="s">
        <v>197</v>
      </c>
      <c r="F5" s="34" t="s">
        <v>171</v>
      </c>
      <c r="G5" s="34" t="s">
        <v>0</v>
      </c>
      <c r="H5" s="34" t="s">
        <v>1</v>
      </c>
      <c r="I5" s="34" t="s">
        <v>2</v>
      </c>
      <c r="J5" s="98" t="s">
        <v>206</v>
      </c>
      <c r="K5" s="98" t="s">
        <v>197</v>
      </c>
      <c r="L5" s="35" t="s">
        <v>171</v>
      </c>
    </row>
    <row r="6" spans="1:14" s="1" customFormat="1" ht="27" customHeight="1" x14ac:dyDescent="0.15">
      <c r="A6" s="156" t="s">
        <v>48</v>
      </c>
      <c r="B6" s="157"/>
      <c r="C6" s="157"/>
      <c r="D6" s="16">
        <v>531542283</v>
      </c>
      <c r="E6" s="16">
        <f>SUM(E7,E10,E14,E17)</f>
        <v>544998683</v>
      </c>
      <c r="F6" s="15">
        <f>E6-D6</f>
        <v>13456400</v>
      </c>
      <c r="G6" s="157" t="s">
        <v>48</v>
      </c>
      <c r="H6" s="157"/>
      <c r="I6" s="157"/>
      <c r="J6" s="16">
        <v>531542283</v>
      </c>
      <c r="K6" s="16">
        <f>K7+K21+K28</f>
        <v>544998683</v>
      </c>
      <c r="L6" s="36">
        <f>K6-J6</f>
        <v>13456400</v>
      </c>
    </row>
    <row r="7" spans="1:14" s="1" customFormat="1" ht="27" customHeight="1" x14ac:dyDescent="0.15">
      <c r="A7" s="163" t="s">
        <v>104</v>
      </c>
      <c r="B7" s="150"/>
      <c r="C7" s="150"/>
      <c r="D7" s="16">
        <v>0</v>
      </c>
      <c r="E7" s="16">
        <f>E8</f>
        <v>0</v>
      </c>
      <c r="F7" s="15"/>
      <c r="G7" s="116" t="s">
        <v>59</v>
      </c>
      <c r="H7" s="102"/>
      <c r="I7" s="81"/>
      <c r="J7" s="16">
        <v>519789283</v>
      </c>
      <c r="K7" s="16">
        <f>K8+K14</f>
        <v>533245683</v>
      </c>
      <c r="L7" s="36">
        <f t="shared" ref="L7:L9" si="0">K7-J7</f>
        <v>13456400</v>
      </c>
    </row>
    <row r="8" spans="1:14" s="1" customFormat="1" ht="27" customHeight="1" x14ac:dyDescent="0.15">
      <c r="A8" s="77"/>
      <c r="B8" s="150" t="s">
        <v>104</v>
      </c>
      <c r="C8" s="150"/>
      <c r="D8" s="16">
        <v>0</v>
      </c>
      <c r="E8" s="16">
        <f>E9</f>
        <v>0</v>
      </c>
      <c r="F8" s="15"/>
      <c r="G8" s="39"/>
      <c r="H8" s="97" t="s">
        <v>14</v>
      </c>
      <c r="I8" s="40"/>
      <c r="J8" s="16">
        <v>458235873</v>
      </c>
      <c r="K8" s="16">
        <f>SUM(K9:K13)</f>
        <v>468516883</v>
      </c>
      <c r="L8" s="36">
        <f t="shared" si="0"/>
        <v>10281010</v>
      </c>
    </row>
    <row r="9" spans="1:14" s="1" customFormat="1" ht="27" customHeight="1" x14ac:dyDescent="0.15">
      <c r="A9" s="77"/>
      <c r="B9" s="39"/>
      <c r="C9" s="18" t="s">
        <v>104</v>
      </c>
      <c r="D9" s="16">
        <v>0</v>
      </c>
      <c r="E9" s="16">
        <v>0</v>
      </c>
      <c r="F9" s="15"/>
      <c r="G9" s="39"/>
      <c r="H9" s="39"/>
      <c r="I9" s="42" t="s">
        <v>13</v>
      </c>
      <c r="J9" s="16">
        <v>309270713</v>
      </c>
      <c r="K9" s="16">
        <v>319305483</v>
      </c>
      <c r="L9" s="36">
        <f t="shared" si="0"/>
        <v>10034770</v>
      </c>
    </row>
    <row r="10" spans="1:14" ht="27" customHeight="1" x14ac:dyDescent="0.15">
      <c r="A10" s="163" t="s">
        <v>49</v>
      </c>
      <c r="B10" s="150"/>
      <c r="C10" s="150"/>
      <c r="D10" s="16">
        <v>531236000</v>
      </c>
      <c r="E10" s="16">
        <f>E11</f>
        <v>544692400</v>
      </c>
      <c r="F10" s="15">
        <f t="shared" ref="F10:F20" si="1">E10-D10</f>
        <v>13456400</v>
      </c>
      <c r="G10" s="39"/>
      <c r="H10" s="39"/>
      <c r="I10" s="42" t="s">
        <v>11</v>
      </c>
      <c r="J10" s="12">
        <v>37368000</v>
      </c>
      <c r="K10" s="12">
        <v>37082000</v>
      </c>
      <c r="L10" s="36">
        <f t="shared" ref="L10:L31" si="2">K10-J10</f>
        <v>-286000</v>
      </c>
      <c r="M10" s="17"/>
      <c r="N10" s="17"/>
    </row>
    <row r="11" spans="1:14" ht="27" customHeight="1" x14ac:dyDescent="0.15">
      <c r="A11" s="77"/>
      <c r="B11" s="150" t="s">
        <v>49</v>
      </c>
      <c r="C11" s="150"/>
      <c r="D11" s="16">
        <v>531236000</v>
      </c>
      <c r="E11" s="16">
        <f>SUM(E12,E13)</f>
        <v>544692400</v>
      </c>
      <c r="F11" s="15">
        <f t="shared" si="1"/>
        <v>13456400</v>
      </c>
      <c r="G11" s="39"/>
      <c r="H11" s="39"/>
      <c r="I11" s="42" t="s">
        <v>32</v>
      </c>
      <c r="J11" s="12">
        <v>31358000</v>
      </c>
      <c r="K11" s="12">
        <v>32937000</v>
      </c>
      <c r="L11" s="36">
        <f t="shared" si="2"/>
        <v>1579000</v>
      </c>
    </row>
    <row r="12" spans="1:14" ht="27" customHeight="1" x14ac:dyDescent="0.15">
      <c r="A12" s="77"/>
      <c r="B12" s="39"/>
      <c r="C12" s="18" t="s">
        <v>198</v>
      </c>
      <c r="D12" s="16">
        <v>138081000</v>
      </c>
      <c r="E12" s="16">
        <v>141889200</v>
      </c>
      <c r="F12" s="15">
        <f t="shared" si="1"/>
        <v>3808200</v>
      </c>
      <c r="G12" s="39"/>
      <c r="H12" s="39"/>
      <c r="I12" s="42" t="s">
        <v>55</v>
      </c>
      <c r="J12" s="12">
        <v>3300000</v>
      </c>
      <c r="K12" s="12">
        <v>3300000</v>
      </c>
      <c r="L12" s="36">
        <f t="shared" si="2"/>
        <v>0</v>
      </c>
    </row>
    <row r="13" spans="1:14" ht="27" customHeight="1" x14ac:dyDescent="0.15">
      <c r="A13" s="37"/>
      <c r="B13" s="10"/>
      <c r="C13" s="10" t="s">
        <v>199</v>
      </c>
      <c r="D13" s="16">
        <v>393155000</v>
      </c>
      <c r="E13" s="16">
        <v>402803200</v>
      </c>
      <c r="F13" s="15">
        <f t="shared" si="1"/>
        <v>9648200</v>
      </c>
      <c r="G13" s="39"/>
      <c r="H13" s="39"/>
      <c r="I13" s="42" t="s">
        <v>50</v>
      </c>
      <c r="J13" s="12">
        <v>76939160</v>
      </c>
      <c r="K13" s="12">
        <v>75892400</v>
      </c>
      <c r="L13" s="36">
        <f t="shared" si="2"/>
        <v>-1046760</v>
      </c>
    </row>
    <row r="14" spans="1:14" s="9" customFormat="1" ht="27" customHeight="1" x14ac:dyDescent="0.15">
      <c r="A14" s="77" t="s">
        <v>9</v>
      </c>
      <c r="B14" s="39"/>
      <c r="C14" s="39"/>
      <c r="D14" s="16">
        <v>153283</v>
      </c>
      <c r="E14" s="16">
        <f>E15</f>
        <v>153283</v>
      </c>
      <c r="F14" s="15">
        <f t="shared" ref="F14:F16" si="3">E14-D14</f>
        <v>0</v>
      </c>
      <c r="G14" s="39"/>
      <c r="H14" s="97" t="s">
        <v>40</v>
      </c>
      <c r="I14" s="40"/>
      <c r="J14" s="12">
        <v>61553410</v>
      </c>
      <c r="K14" s="12">
        <f>SUM(K15:K20)</f>
        <v>64728800</v>
      </c>
      <c r="L14" s="36">
        <f t="shared" si="2"/>
        <v>3175390</v>
      </c>
    </row>
    <row r="15" spans="1:14" s="9" customFormat="1" ht="27" customHeight="1" x14ac:dyDescent="0.15">
      <c r="A15" s="77"/>
      <c r="B15" s="150" t="s">
        <v>9</v>
      </c>
      <c r="C15" s="150"/>
      <c r="D15" s="16">
        <v>153283</v>
      </c>
      <c r="E15" s="16">
        <f>E16</f>
        <v>153283</v>
      </c>
      <c r="F15" s="15">
        <f t="shared" si="3"/>
        <v>0</v>
      </c>
      <c r="G15" s="39"/>
      <c r="H15" s="39"/>
      <c r="I15" s="10" t="s">
        <v>33</v>
      </c>
      <c r="J15" s="12">
        <v>31313840</v>
      </c>
      <c r="K15" s="12">
        <v>32912180</v>
      </c>
      <c r="L15" s="36">
        <f t="shared" si="2"/>
        <v>1598340</v>
      </c>
    </row>
    <row r="16" spans="1:14" s="9" customFormat="1" ht="27" customHeight="1" x14ac:dyDescent="0.15">
      <c r="A16" s="77"/>
      <c r="B16" s="39"/>
      <c r="C16" s="18" t="s">
        <v>9</v>
      </c>
      <c r="D16" s="16">
        <v>153283</v>
      </c>
      <c r="E16" s="16">
        <v>153283</v>
      </c>
      <c r="F16" s="15">
        <f t="shared" si="3"/>
        <v>0</v>
      </c>
      <c r="G16" s="39"/>
      <c r="H16" s="39"/>
      <c r="I16" s="42" t="s">
        <v>5</v>
      </c>
      <c r="J16" s="12">
        <v>9155070</v>
      </c>
      <c r="K16" s="12">
        <v>8366120</v>
      </c>
      <c r="L16" s="36">
        <f t="shared" si="2"/>
        <v>-788950</v>
      </c>
    </row>
    <row r="17" spans="1:16" s="9" customFormat="1" ht="27" customHeight="1" x14ac:dyDescent="0.15">
      <c r="A17" s="151" t="s">
        <v>170</v>
      </c>
      <c r="B17" s="152"/>
      <c r="C17" s="152"/>
      <c r="D17" s="131">
        <v>153000</v>
      </c>
      <c r="E17" s="131">
        <f>E18</f>
        <v>153000</v>
      </c>
      <c r="F17" s="132">
        <f t="shared" si="1"/>
        <v>0</v>
      </c>
      <c r="G17" s="39"/>
      <c r="H17" s="10"/>
      <c r="I17" s="42" t="s">
        <v>4</v>
      </c>
      <c r="J17" s="12">
        <v>11632000</v>
      </c>
      <c r="K17" s="12">
        <v>11632000</v>
      </c>
      <c r="L17" s="36">
        <f t="shared" si="2"/>
        <v>0</v>
      </c>
    </row>
    <row r="18" spans="1:16" s="9" customFormat="1" ht="27" customHeight="1" x14ac:dyDescent="0.15">
      <c r="A18" s="103"/>
      <c r="B18" s="153" t="s">
        <v>170</v>
      </c>
      <c r="C18" s="153"/>
      <c r="D18" s="16">
        <v>153000</v>
      </c>
      <c r="E18" s="16">
        <f>E19+E20</f>
        <v>153000</v>
      </c>
      <c r="F18" s="15">
        <f t="shared" si="1"/>
        <v>0</v>
      </c>
      <c r="G18" s="39"/>
      <c r="H18" s="10"/>
      <c r="I18" s="24" t="s">
        <v>149</v>
      </c>
      <c r="J18" s="12">
        <v>2580000</v>
      </c>
      <c r="K18" s="12">
        <v>3300000</v>
      </c>
      <c r="L18" s="36">
        <f t="shared" si="2"/>
        <v>720000</v>
      </c>
    </row>
    <row r="19" spans="1:16" s="9" customFormat="1" ht="27" customHeight="1" x14ac:dyDescent="0.15">
      <c r="A19" s="103"/>
      <c r="B19" s="104"/>
      <c r="C19" s="21" t="s">
        <v>157</v>
      </c>
      <c r="D19" s="16">
        <v>0</v>
      </c>
      <c r="E19" s="16">
        <v>0</v>
      </c>
      <c r="F19" s="15">
        <f t="shared" si="1"/>
        <v>0</v>
      </c>
      <c r="G19" s="39"/>
      <c r="H19" s="10"/>
      <c r="I19" s="24" t="s">
        <v>172</v>
      </c>
      <c r="J19" s="12">
        <v>572500</v>
      </c>
      <c r="K19" s="12">
        <v>2218500</v>
      </c>
      <c r="L19" s="36">
        <f t="shared" si="2"/>
        <v>1646000</v>
      </c>
    </row>
    <row r="20" spans="1:16" s="9" customFormat="1" ht="27" customHeight="1" thickBot="1" x14ac:dyDescent="0.2">
      <c r="A20" s="133"/>
      <c r="B20" s="134"/>
      <c r="C20" s="135" t="s">
        <v>196</v>
      </c>
      <c r="D20" s="136">
        <v>153000</v>
      </c>
      <c r="E20" s="136">
        <v>153000</v>
      </c>
      <c r="F20" s="137">
        <f t="shared" si="1"/>
        <v>0</v>
      </c>
      <c r="G20" s="39"/>
      <c r="H20" s="10"/>
      <c r="I20" s="42" t="s">
        <v>16</v>
      </c>
      <c r="J20" s="12">
        <v>6300000</v>
      </c>
      <c r="K20" s="12">
        <v>6300000</v>
      </c>
      <c r="L20" s="36">
        <f t="shared" si="2"/>
        <v>0</v>
      </c>
    </row>
    <row r="21" spans="1:16" s="9" customFormat="1" ht="27" customHeight="1" x14ac:dyDescent="0.15">
      <c r="A21" s="115"/>
      <c r="B21" s="167"/>
      <c r="C21" s="167"/>
      <c r="D21" s="138"/>
      <c r="E21" s="138"/>
      <c r="F21" s="109"/>
      <c r="G21" s="102" t="s">
        <v>24</v>
      </c>
      <c r="H21" s="102"/>
      <c r="I21" s="81"/>
      <c r="J21" s="12">
        <v>11600000</v>
      </c>
      <c r="K21" s="12">
        <f>K22+K26</f>
        <v>11600000</v>
      </c>
      <c r="L21" s="36">
        <f t="shared" si="2"/>
        <v>0</v>
      </c>
    </row>
    <row r="22" spans="1:16" s="9" customFormat="1" ht="27" customHeight="1" x14ac:dyDescent="0.15">
      <c r="A22" s="48"/>
      <c r="B22" s="48"/>
      <c r="C22" s="55"/>
      <c r="D22" s="56"/>
      <c r="E22" s="56"/>
      <c r="F22" s="75"/>
      <c r="G22" s="37"/>
      <c r="H22" s="97" t="s">
        <v>24</v>
      </c>
      <c r="I22" s="40"/>
      <c r="J22" s="12">
        <v>10400000</v>
      </c>
      <c r="K22" s="12">
        <f>SUM(K23:K25)</f>
        <v>10400000</v>
      </c>
      <c r="L22" s="36">
        <f t="shared" si="2"/>
        <v>0</v>
      </c>
    </row>
    <row r="23" spans="1:16" s="9" customFormat="1" ht="27" customHeight="1" x14ac:dyDescent="0.15">
      <c r="A23" s="48"/>
      <c r="B23" s="48"/>
      <c r="C23" s="55"/>
      <c r="D23" s="56"/>
      <c r="E23" s="56"/>
      <c r="F23" s="75"/>
      <c r="G23" s="77"/>
      <c r="H23" s="39"/>
      <c r="I23" s="42" t="s">
        <v>87</v>
      </c>
      <c r="J23" s="12">
        <v>3400000</v>
      </c>
      <c r="K23" s="12">
        <v>3400000</v>
      </c>
      <c r="L23" s="36">
        <f t="shared" ref="L23" si="4">K23-J23</f>
        <v>0</v>
      </c>
    </row>
    <row r="24" spans="1:16" s="9" customFormat="1" ht="27" customHeight="1" x14ac:dyDescent="0.15">
      <c r="A24" s="48"/>
      <c r="B24" s="164"/>
      <c r="C24" s="164"/>
      <c r="D24" s="56"/>
      <c r="E24" s="56"/>
      <c r="F24" s="75"/>
      <c r="G24" s="77"/>
      <c r="H24" s="39"/>
      <c r="I24" s="42" t="s">
        <v>128</v>
      </c>
      <c r="J24" s="12">
        <v>3500000</v>
      </c>
      <c r="K24" s="12">
        <v>3500000</v>
      </c>
      <c r="L24" s="36">
        <f t="shared" si="2"/>
        <v>0</v>
      </c>
    </row>
    <row r="25" spans="1:16" s="9" customFormat="1" ht="27" customHeight="1" x14ac:dyDescent="0.15">
      <c r="A25" s="48"/>
      <c r="B25" s="48"/>
      <c r="C25" s="55"/>
      <c r="D25" s="25"/>
      <c r="E25" s="25"/>
      <c r="F25" s="75"/>
      <c r="G25" s="77"/>
      <c r="H25" s="39"/>
      <c r="I25" s="42" t="s">
        <v>88</v>
      </c>
      <c r="J25" s="12">
        <v>3500000</v>
      </c>
      <c r="K25" s="12">
        <v>3500000</v>
      </c>
      <c r="L25" s="36">
        <f t="shared" si="2"/>
        <v>0</v>
      </c>
    </row>
    <row r="26" spans="1:16" s="1" customFormat="1" ht="27" customHeight="1" x14ac:dyDescent="0.15">
      <c r="A26" s="164"/>
      <c r="B26" s="164"/>
      <c r="C26" s="164"/>
      <c r="D26" s="49"/>
      <c r="E26" s="49"/>
      <c r="F26" s="105"/>
      <c r="G26" s="77"/>
      <c r="H26" s="165" t="s">
        <v>46</v>
      </c>
      <c r="I26" s="166"/>
      <c r="J26" s="12">
        <v>1200000</v>
      </c>
      <c r="K26" s="12">
        <f>K27</f>
        <v>1200000</v>
      </c>
      <c r="L26" s="36">
        <f t="shared" si="2"/>
        <v>0</v>
      </c>
    </row>
    <row r="27" spans="1:16" s="1" customFormat="1" ht="27" customHeight="1" x14ac:dyDescent="0.15">
      <c r="A27" s="48"/>
      <c r="B27" s="164"/>
      <c r="C27" s="164"/>
      <c r="D27" s="49"/>
      <c r="E27" s="49"/>
      <c r="F27" s="105"/>
      <c r="G27" s="77"/>
      <c r="H27" s="10"/>
      <c r="I27" s="10" t="s">
        <v>89</v>
      </c>
      <c r="J27" s="12">
        <v>1200000</v>
      </c>
      <c r="K27" s="12">
        <v>1200000</v>
      </c>
      <c r="L27" s="36">
        <f t="shared" si="2"/>
        <v>0</v>
      </c>
    </row>
    <row r="28" spans="1:16" s="5" customFormat="1" ht="22.5" customHeight="1" x14ac:dyDescent="0.15">
      <c r="A28" s="3"/>
      <c r="B28" s="3"/>
      <c r="C28" s="4"/>
      <c r="F28" s="64"/>
      <c r="G28" s="158" t="s">
        <v>193</v>
      </c>
      <c r="H28" s="159"/>
      <c r="I28" s="159"/>
      <c r="J28" s="119">
        <v>153000</v>
      </c>
      <c r="K28" s="119">
        <f>K29</f>
        <v>153000</v>
      </c>
      <c r="L28" s="106">
        <f t="shared" si="2"/>
        <v>0</v>
      </c>
    </row>
    <row r="29" spans="1:16" s="5" customFormat="1" ht="24.75" customHeight="1" x14ac:dyDescent="0.15">
      <c r="A29" s="3"/>
      <c r="B29" s="3"/>
      <c r="C29" s="4"/>
      <c r="F29" s="64"/>
      <c r="G29" s="80"/>
      <c r="H29" s="150" t="s">
        <v>193</v>
      </c>
      <c r="I29" s="150"/>
      <c r="J29" s="30">
        <v>153000</v>
      </c>
      <c r="K29" s="30">
        <f>K30+K31</f>
        <v>153000</v>
      </c>
      <c r="L29" s="36">
        <f t="shared" si="2"/>
        <v>0</v>
      </c>
      <c r="P29" s="31"/>
    </row>
    <row r="30" spans="1:16" s="5" customFormat="1" ht="21" customHeight="1" x14ac:dyDescent="0.15">
      <c r="A30" s="3"/>
      <c r="B30" s="3"/>
      <c r="C30" s="4"/>
      <c r="G30" s="37"/>
      <c r="H30" s="10"/>
      <c r="I30" s="10" t="s">
        <v>35</v>
      </c>
      <c r="J30" s="30">
        <v>0</v>
      </c>
      <c r="K30" s="30">
        <v>0</v>
      </c>
      <c r="L30" s="36">
        <f t="shared" si="2"/>
        <v>0</v>
      </c>
    </row>
    <row r="31" spans="1:16" s="5" customFormat="1" ht="20.25" customHeight="1" thickBot="1" x14ac:dyDescent="0.2">
      <c r="A31" s="3"/>
      <c r="B31" s="3"/>
      <c r="C31" s="4"/>
      <c r="G31" s="129"/>
      <c r="H31" s="130"/>
      <c r="I31" s="130" t="s">
        <v>194</v>
      </c>
      <c r="J31" s="78">
        <v>153000</v>
      </c>
      <c r="K31" s="141">
        <v>153000</v>
      </c>
      <c r="L31" s="38">
        <f t="shared" si="2"/>
        <v>0</v>
      </c>
    </row>
    <row r="32" spans="1:16" x14ac:dyDescent="0.15">
      <c r="L32" s="139"/>
    </row>
    <row r="33" spans="12:12" x14ac:dyDescent="0.15">
      <c r="L33" s="140"/>
    </row>
  </sheetData>
  <mergeCells count="19">
    <mergeCell ref="A26:C26"/>
    <mergeCell ref="B24:C24"/>
    <mergeCell ref="A17:C17"/>
    <mergeCell ref="H29:I29"/>
    <mergeCell ref="A2:D2"/>
    <mergeCell ref="A3:F3"/>
    <mergeCell ref="B15:C15"/>
    <mergeCell ref="H26:I26"/>
    <mergeCell ref="G28:I28"/>
    <mergeCell ref="B18:C18"/>
    <mergeCell ref="B21:C21"/>
    <mergeCell ref="B27:C27"/>
    <mergeCell ref="A10:C10"/>
    <mergeCell ref="B11:C11"/>
    <mergeCell ref="A1:L1"/>
    <mergeCell ref="A6:C6"/>
    <mergeCell ref="G6:I6"/>
    <mergeCell ref="A7:C7"/>
    <mergeCell ref="B8:C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Q172"/>
  <sheetViews>
    <sheetView zoomScale="136" zoomScaleNormal="136" zoomScaleSheetLayoutView="100" workbookViewId="0">
      <selection activeCell="M11" sqref="M11"/>
    </sheetView>
  </sheetViews>
  <sheetFormatPr defaultRowHeight="12" x14ac:dyDescent="0.15"/>
  <cols>
    <col min="1" max="1" width="2.77734375" style="3" customWidth="1"/>
    <col min="2" max="2" width="3.44140625" style="3" customWidth="1"/>
    <col min="3" max="3" width="9.77734375" style="4" customWidth="1"/>
    <col min="4" max="4" width="11.6640625" style="5" customWidth="1"/>
    <col min="5" max="5" width="12.88671875" style="5" customWidth="1"/>
    <col min="6" max="6" width="10.44140625" style="5" customWidth="1"/>
    <col min="7" max="8" width="2.77734375" style="5" customWidth="1"/>
    <col min="9" max="9" width="19.77734375" style="5" bestFit="1" customWidth="1"/>
    <col min="10" max="10" width="12.6640625" style="5" customWidth="1"/>
    <col min="11" max="11" width="12.21875" style="8" customWidth="1"/>
    <col min="12" max="12" width="13.44140625" style="8" customWidth="1"/>
    <col min="13" max="13" width="12.109375" style="5" bestFit="1" customWidth="1"/>
    <col min="14" max="14" width="11.21875" style="5" bestFit="1" customWidth="1"/>
    <col min="15" max="15" width="12.6640625" style="5" bestFit="1" customWidth="1"/>
    <col min="16" max="16" width="12.21875" style="5" bestFit="1" customWidth="1"/>
    <col min="17" max="17" width="10.109375" style="5" bestFit="1" customWidth="1"/>
    <col min="18" max="16384" width="8.88671875" style="5"/>
  </cols>
  <sheetData>
    <row r="1" spans="1:17" s="1" customFormat="1" ht="10.5" customHeight="1" x14ac:dyDescent="0.1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</row>
    <row r="2" spans="1:17" s="9" customFormat="1" ht="17.25" customHeight="1" x14ac:dyDescent="0.15">
      <c r="A2" s="154" t="s">
        <v>200</v>
      </c>
      <c r="B2" s="155"/>
      <c r="C2" s="155"/>
      <c r="D2" s="155"/>
      <c r="E2" s="83"/>
      <c r="F2" s="84"/>
      <c r="G2" s="48"/>
      <c r="H2" s="48"/>
      <c r="I2" s="14"/>
      <c r="J2" s="49"/>
      <c r="K2" s="49"/>
      <c r="L2" s="49"/>
    </row>
    <row r="3" spans="1:17" s="9" customFormat="1" ht="17.25" customHeight="1" x14ac:dyDescent="0.15">
      <c r="A3" s="154" t="s">
        <v>201</v>
      </c>
      <c r="B3" s="155"/>
      <c r="C3" s="155"/>
      <c r="D3" s="155"/>
      <c r="E3" s="155"/>
      <c r="F3" s="155"/>
      <c r="G3" s="48"/>
      <c r="H3" s="48"/>
      <c r="I3" s="14"/>
      <c r="J3" s="49"/>
      <c r="K3" s="49"/>
      <c r="L3" s="49"/>
    </row>
    <row r="4" spans="1:17" s="6" customFormat="1" ht="18.75" customHeight="1" thickBot="1" x14ac:dyDescent="0.2">
      <c r="A4" s="91"/>
      <c r="B4" s="92"/>
      <c r="C4" s="93"/>
      <c r="D4" s="92"/>
      <c r="E4" s="92"/>
      <c r="F4" s="92"/>
      <c r="G4" s="92"/>
      <c r="H4" s="92"/>
      <c r="I4" s="92"/>
      <c r="J4" s="92"/>
      <c r="K4" s="94"/>
      <c r="L4" s="96" t="s">
        <v>20</v>
      </c>
    </row>
    <row r="5" spans="1:17" ht="31.5" customHeight="1" x14ac:dyDescent="0.15">
      <c r="A5" s="32" t="s">
        <v>0</v>
      </c>
      <c r="B5" s="33" t="s">
        <v>1</v>
      </c>
      <c r="C5" s="34" t="s">
        <v>2</v>
      </c>
      <c r="D5" s="98" t="s">
        <v>206</v>
      </c>
      <c r="E5" s="98" t="s">
        <v>197</v>
      </c>
      <c r="F5" s="34" t="s">
        <v>171</v>
      </c>
      <c r="G5" s="34" t="s">
        <v>0</v>
      </c>
      <c r="H5" s="34" t="s">
        <v>1</v>
      </c>
      <c r="I5" s="34" t="s">
        <v>2</v>
      </c>
      <c r="J5" s="98" t="s">
        <v>206</v>
      </c>
      <c r="K5" s="98" t="s">
        <v>197</v>
      </c>
      <c r="L5" s="35" t="s">
        <v>171</v>
      </c>
    </row>
    <row r="6" spans="1:17" s="1" customFormat="1" ht="18.75" customHeight="1" x14ac:dyDescent="0.15">
      <c r="A6" s="156" t="s">
        <v>15</v>
      </c>
      <c r="B6" s="157"/>
      <c r="C6" s="157"/>
      <c r="D6" s="15">
        <v>2211000384</v>
      </c>
      <c r="E6" s="15">
        <f>E7+E10+E16+E20+E28+E24</f>
        <v>2153429019</v>
      </c>
      <c r="F6" s="15">
        <f>E6-D6</f>
        <v>-57571365</v>
      </c>
      <c r="G6" s="157" t="s">
        <v>15</v>
      </c>
      <c r="H6" s="157"/>
      <c r="I6" s="157"/>
      <c r="J6" s="15">
        <v>2211000384</v>
      </c>
      <c r="K6" s="15">
        <f>SUM(K7,K26,K30,K39,K45,K50,K61,K86,K100,K104,K109,K114,K117,K120,K123,K126,K129,K132,K135,K138,K141,K148,K151,K154,K157,K160,K163,K166,K169)</f>
        <v>2153429019</v>
      </c>
      <c r="L6" s="36">
        <f>K6-J6</f>
        <v>-57571365</v>
      </c>
    </row>
    <row r="7" spans="1:17" s="1" customFormat="1" ht="18.75" customHeight="1" x14ac:dyDescent="0.15">
      <c r="A7" s="184" t="s">
        <v>155</v>
      </c>
      <c r="B7" s="185"/>
      <c r="C7" s="166"/>
      <c r="D7" s="22">
        <v>8850000</v>
      </c>
      <c r="E7" s="22">
        <f>E8</f>
        <v>8850000</v>
      </c>
      <c r="F7" s="15">
        <f t="shared" ref="F7:F24" si="0">E7-D7</f>
        <v>0</v>
      </c>
      <c r="G7" s="169" t="s">
        <v>59</v>
      </c>
      <c r="H7" s="169"/>
      <c r="I7" s="169"/>
      <c r="J7" s="15">
        <v>471623920</v>
      </c>
      <c r="K7" s="15">
        <f>K8+K15+K19</f>
        <v>505829520</v>
      </c>
      <c r="L7" s="36">
        <f t="shared" ref="L7:L9" si="1">K7-J7</f>
        <v>34205600</v>
      </c>
    </row>
    <row r="8" spans="1:17" s="1" customFormat="1" ht="18.75" customHeight="1" x14ac:dyDescent="0.15">
      <c r="A8" s="37"/>
      <c r="B8" s="165" t="s">
        <v>155</v>
      </c>
      <c r="C8" s="166"/>
      <c r="D8" s="22">
        <v>8850000</v>
      </c>
      <c r="E8" s="22">
        <f>E9</f>
        <v>8850000</v>
      </c>
      <c r="F8" s="15">
        <f t="shared" si="0"/>
        <v>0</v>
      </c>
      <c r="G8" s="39"/>
      <c r="H8" s="165" t="s">
        <v>14</v>
      </c>
      <c r="I8" s="166"/>
      <c r="J8" s="15">
        <v>449835970</v>
      </c>
      <c r="K8" s="15">
        <f>SUM(K9:K14)</f>
        <v>486685520</v>
      </c>
      <c r="L8" s="36">
        <f t="shared" si="1"/>
        <v>36849550</v>
      </c>
    </row>
    <row r="9" spans="1:17" s="1" customFormat="1" ht="18.75" customHeight="1" x14ac:dyDescent="0.15">
      <c r="A9" s="77"/>
      <c r="B9" s="10"/>
      <c r="C9" s="10" t="s">
        <v>156</v>
      </c>
      <c r="D9" s="15">
        <v>8850000</v>
      </c>
      <c r="E9" s="15">
        <v>8850000</v>
      </c>
      <c r="F9" s="15">
        <f t="shared" si="0"/>
        <v>0</v>
      </c>
      <c r="G9" s="39"/>
      <c r="H9" s="39"/>
      <c r="I9" s="42" t="s">
        <v>13</v>
      </c>
      <c r="J9" s="15">
        <v>297953860</v>
      </c>
      <c r="K9" s="15">
        <v>320132000</v>
      </c>
      <c r="L9" s="36">
        <f t="shared" si="1"/>
        <v>22178140</v>
      </c>
    </row>
    <row r="10" spans="1:17" ht="18.75" customHeight="1" x14ac:dyDescent="0.15">
      <c r="A10" s="163" t="s">
        <v>19</v>
      </c>
      <c r="B10" s="150"/>
      <c r="C10" s="150"/>
      <c r="D10" s="15">
        <v>1967017320</v>
      </c>
      <c r="E10" s="15">
        <f>SUM(E11)</f>
        <v>1973505600</v>
      </c>
      <c r="F10" s="15">
        <f t="shared" si="0"/>
        <v>6488280</v>
      </c>
      <c r="G10" s="117"/>
      <c r="H10" s="117"/>
      <c r="I10" s="42" t="s">
        <v>11</v>
      </c>
      <c r="J10" s="30">
        <v>38536790</v>
      </c>
      <c r="K10" s="30">
        <v>40652820</v>
      </c>
      <c r="L10" s="36">
        <f t="shared" ref="L10:L66" si="2">K10-J10</f>
        <v>2116030</v>
      </c>
      <c r="M10" s="31"/>
      <c r="N10" s="31"/>
      <c r="O10" s="31"/>
      <c r="P10" s="31"/>
      <c r="Q10" s="31">
        <f>SUM(Q11:Q165)</f>
        <v>0</v>
      </c>
    </row>
    <row r="11" spans="1:17" ht="18.75" customHeight="1" x14ac:dyDescent="0.15">
      <c r="A11" s="77"/>
      <c r="B11" s="150" t="s">
        <v>19</v>
      </c>
      <c r="C11" s="150"/>
      <c r="D11" s="15">
        <v>1967017320</v>
      </c>
      <c r="E11" s="15">
        <f>SUM(E12:E15)</f>
        <v>1973505600</v>
      </c>
      <c r="F11" s="15">
        <f t="shared" si="0"/>
        <v>6488280</v>
      </c>
      <c r="G11" s="39"/>
      <c r="H11" s="118"/>
      <c r="I11" s="42" t="s">
        <v>32</v>
      </c>
      <c r="J11" s="30">
        <v>31283400</v>
      </c>
      <c r="K11" s="30">
        <v>34157000</v>
      </c>
      <c r="L11" s="36">
        <f t="shared" si="2"/>
        <v>2873600</v>
      </c>
      <c r="M11" s="31"/>
    </row>
    <row r="12" spans="1:17" ht="18.75" customHeight="1" x14ac:dyDescent="0.15">
      <c r="A12" s="77"/>
      <c r="B12" s="39"/>
      <c r="C12" s="42" t="s">
        <v>198</v>
      </c>
      <c r="D12" s="15">
        <v>215426396</v>
      </c>
      <c r="E12" s="15">
        <v>216912200</v>
      </c>
      <c r="F12" s="15">
        <f t="shared" si="0"/>
        <v>1485804</v>
      </c>
      <c r="G12" s="39"/>
      <c r="H12" s="39"/>
      <c r="I12" s="42" t="s">
        <v>6</v>
      </c>
      <c r="J12" s="30">
        <v>180000</v>
      </c>
      <c r="K12" s="30">
        <v>180000</v>
      </c>
      <c r="L12" s="36">
        <f t="shared" si="2"/>
        <v>0</v>
      </c>
    </row>
    <row r="13" spans="1:17" ht="18.75" customHeight="1" x14ac:dyDescent="0.15">
      <c r="A13" s="77"/>
      <c r="B13" s="39"/>
      <c r="C13" s="42" t="s">
        <v>199</v>
      </c>
      <c r="D13" s="15">
        <v>1418686462</v>
      </c>
      <c r="E13" s="15">
        <v>1434800500</v>
      </c>
      <c r="F13" s="15">
        <f t="shared" si="0"/>
        <v>16114038</v>
      </c>
      <c r="G13" s="39"/>
      <c r="H13" s="39"/>
      <c r="I13" s="42" t="s">
        <v>56</v>
      </c>
      <c r="J13" s="30">
        <v>3000000</v>
      </c>
      <c r="K13" s="30">
        <v>3000000</v>
      </c>
      <c r="L13" s="36">
        <f t="shared" si="2"/>
        <v>0</v>
      </c>
    </row>
    <row r="14" spans="1:17" ht="18.75" customHeight="1" x14ac:dyDescent="0.15">
      <c r="A14" s="77"/>
      <c r="B14" s="39"/>
      <c r="C14" s="42" t="s">
        <v>204</v>
      </c>
      <c r="D14" s="15">
        <v>314904462</v>
      </c>
      <c r="E14" s="15">
        <v>307792900</v>
      </c>
      <c r="F14" s="15">
        <f t="shared" si="0"/>
        <v>-7111562</v>
      </c>
      <c r="G14" s="39"/>
      <c r="H14" s="39"/>
      <c r="I14" s="42" t="s">
        <v>84</v>
      </c>
      <c r="J14" s="30">
        <v>78881920</v>
      </c>
      <c r="K14" s="30">
        <v>88563700</v>
      </c>
      <c r="L14" s="36">
        <f t="shared" si="2"/>
        <v>9681780</v>
      </c>
    </row>
    <row r="15" spans="1:17" ht="18.75" customHeight="1" x14ac:dyDescent="0.15">
      <c r="A15" s="77"/>
      <c r="B15" s="39"/>
      <c r="C15" s="79" t="s">
        <v>12</v>
      </c>
      <c r="D15" s="15">
        <v>18000000</v>
      </c>
      <c r="E15" s="15">
        <v>14000000</v>
      </c>
      <c r="F15" s="15">
        <f t="shared" si="0"/>
        <v>-4000000</v>
      </c>
      <c r="G15" s="39"/>
      <c r="H15" s="150" t="s">
        <v>58</v>
      </c>
      <c r="I15" s="150"/>
      <c r="J15" s="30">
        <v>7390860</v>
      </c>
      <c r="K15" s="30">
        <f>SUM(K16:K18)</f>
        <v>6990000</v>
      </c>
      <c r="L15" s="36">
        <f t="shared" si="2"/>
        <v>-400860</v>
      </c>
    </row>
    <row r="16" spans="1:17" s="6" customFormat="1" ht="18.75" customHeight="1" x14ac:dyDescent="0.15">
      <c r="A16" s="180" t="s">
        <v>52</v>
      </c>
      <c r="B16" s="181"/>
      <c r="C16" s="181"/>
      <c r="D16" s="22">
        <v>181050000</v>
      </c>
      <c r="E16" s="22">
        <f>SUM(E17)</f>
        <v>154350000</v>
      </c>
      <c r="F16" s="15">
        <f t="shared" si="0"/>
        <v>-26700000</v>
      </c>
      <c r="G16" s="39"/>
      <c r="H16" s="10"/>
      <c r="I16" s="10" t="s">
        <v>53</v>
      </c>
      <c r="J16" s="30">
        <v>1990000</v>
      </c>
      <c r="K16" s="30">
        <v>1990000</v>
      </c>
      <c r="L16" s="36">
        <f t="shared" si="2"/>
        <v>0</v>
      </c>
    </row>
    <row r="17" spans="1:15" s="6" customFormat="1" ht="18.75" customHeight="1" x14ac:dyDescent="0.15">
      <c r="A17" s="99"/>
      <c r="B17" s="39" t="s">
        <v>52</v>
      </c>
      <c r="C17" s="42"/>
      <c r="D17" s="15">
        <v>181050000</v>
      </c>
      <c r="E17" s="15">
        <f>SUM(E18,E19)</f>
        <v>154350000</v>
      </c>
      <c r="F17" s="15">
        <f t="shared" si="0"/>
        <v>-26700000</v>
      </c>
      <c r="G17" s="39"/>
      <c r="H17" s="10"/>
      <c r="I17" s="10" t="s">
        <v>7</v>
      </c>
      <c r="J17" s="30">
        <v>2400000</v>
      </c>
      <c r="K17" s="30">
        <v>2400000</v>
      </c>
      <c r="L17" s="36">
        <f t="shared" si="2"/>
        <v>0</v>
      </c>
    </row>
    <row r="18" spans="1:15" s="6" customFormat="1" ht="18.75" customHeight="1" x14ac:dyDescent="0.15">
      <c r="A18" s="77"/>
      <c r="B18" s="100"/>
      <c r="C18" s="42" t="s">
        <v>108</v>
      </c>
      <c r="D18" s="15">
        <v>180400000</v>
      </c>
      <c r="E18" s="15">
        <v>153700000</v>
      </c>
      <c r="F18" s="15">
        <f t="shared" si="0"/>
        <v>-26700000</v>
      </c>
      <c r="G18" s="39"/>
      <c r="H18" s="10"/>
      <c r="I18" s="10" t="s">
        <v>152</v>
      </c>
      <c r="J18" s="30">
        <v>3000860</v>
      </c>
      <c r="K18" s="30">
        <v>2600000</v>
      </c>
      <c r="L18" s="36">
        <f t="shared" si="2"/>
        <v>-400860</v>
      </c>
    </row>
    <row r="19" spans="1:15" s="6" customFormat="1" ht="18.75" customHeight="1" x14ac:dyDescent="0.15">
      <c r="A19" s="77"/>
      <c r="B19" s="39"/>
      <c r="C19" s="42" t="s">
        <v>109</v>
      </c>
      <c r="D19" s="22">
        <v>650000</v>
      </c>
      <c r="E19" s="22">
        <v>650000</v>
      </c>
      <c r="F19" s="15">
        <f t="shared" si="0"/>
        <v>0</v>
      </c>
      <c r="G19" s="39"/>
      <c r="H19" s="150" t="s">
        <v>54</v>
      </c>
      <c r="I19" s="150"/>
      <c r="J19" s="30">
        <v>14397090</v>
      </c>
      <c r="K19" s="30">
        <f>SUM(K20:K25)</f>
        <v>12154000</v>
      </c>
      <c r="L19" s="36">
        <f t="shared" si="2"/>
        <v>-2243090</v>
      </c>
    </row>
    <row r="20" spans="1:15" s="6" customFormat="1" ht="18.75" customHeight="1" x14ac:dyDescent="0.15">
      <c r="A20" s="180" t="s">
        <v>10</v>
      </c>
      <c r="B20" s="181"/>
      <c r="C20" s="181"/>
      <c r="D20" s="22">
        <v>5840000</v>
      </c>
      <c r="E20" s="22">
        <f>SUM(E21)</f>
        <v>5840000</v>
      </c>
      <c r="F20" s="15">
        <f t="shared" si="0"/>
        <v>0</v>
      </c>
      <c r="G20" s="10"/>
      <c r="H20" s="10"/>
      <c r="I20" s="42" t="s">
        <v>33</v>
      </c>
      <c r="J20" s="30">
        <v>1319494</v>
      </c>
      <c r="K20" s="30">
        <v>1444000</v>
      </c>
      <c r="L20" s="36">
        <f t="shared" si="2"/>
        <v>124506</v>
      </c>
      <c r="N20" s="110"/>
    </row>
    <row r="21" spans="1:15" s="6" customFormat="1" ht="18.75" customHeight="1" x14ac:dyDescent="0.15">
      <c r="A21" s="99"/>
      <c r="B21" s="39" t="s">
        <v>10</v>
      </c>
      <c r="C21" s="42"/>
      <c r="D21" s="15">
        <v>5840000</v>
      </c>
      <c r="E21" s="15">
        <f>SUM(E22,E23)</f>
        <v>5840000</v>
      </c>
      <c r="F21" s="15">
        <f t="shared" si="0"/>
        <v>0</v>
      </c>
      <c r="G21" s="10"/>
      <c r="H21" s="10"/>
      <c r="I21" s="42" t="s">
        <v>5</v>
      </c>
      <c r="J21" s="30">
        <v>74980</v>
      </c>
      <c r="K21" s="30">
        <v>120000</v>
      </c>
      <c r="L21" s="36">
        <f t="shared" si="2"/>
        <v>45020</v>
      </c>
    </row>
    <row r="22" spans="1:15" s="6" customFormat="1" ht="18.75" customHeight="1" x14ac:dyDescent="0.15">
      <c r="A22" s="77"/>
      <c r="B22" s="100"/>
      <c r="C22" s="42" t="s">
        <v>10</v>
      </c>
      <c r="D22" s="15">
        <v>5000000</v>
      </c>
      <c r="E22" s="15">
        <v>5000000</v>
      </c>
      <c r="F22" s="15">
        <f t="shared" si="0"/>
        <v>0</v>
      </c>
      <c r="G22" s="10"/>
      <c r="H22" s="10"/>
      <c r="I22" s="42" t="s">
        <v>34</v>
      </c>
      <c r="J22" s="30">
        <v>4254000</v>
      </c>
      <c r="K22" s="30">
        <v>2410000</v>
      </c>
      <c r="L22" s="36">
        <f t="shared" si="2"/>
        <v>-1844000</v>
      </c>
    </row>
    <row r="23" spans="1:15" s="6" customFormat="1" ht="18.75" customHeight="1" x14ac:dyDescent="0.15">
      <c r="A23" s="77"/>
      <c r="B23" s="100"/>
      <c r="C23" s="42" t="s">
        <v>51</v>
      </c>
      <c r="D23" s="15">
        <v>840000</v>
      </c>
      <c r="E23" s="15">
        <v>840000</v>
      </c>
      <c r="F23" s="15">
        <f t="shared" si="0"/>
        <v>0</v>
      </c>
      <c r="G23" s="10"/>
      <c r="H23" s="10"/>
      <c r="I23" s="42" t="s">
        <v>92</v>
      </c>
      <c r="J23" s="30">
        <v>6669116</v>
      </c>
      <c r="K23" s="30">
        <v>6080000</v>
      </c>
      <c r="L23" s="36">
        <f t="shared" si="2"/>
        <v>-589116</v>
      </c>
    </row>
    <row r="24" spans="1:15" s="6" customFormat="1" ht="18.75" customHeight="1" x14ac:dyDescent="0.15">
      <c r="A24" s="77" t="s">
        <v>9</v>
      </c>
      <c r="B24" s="39"/>
      <c r="C24" s="39"/>
      <c r="D24" s="22">
        <v>46393064</v>
      </c>
      <c r="E24" s="22">
        <f>E25</f>
        <v>9033419</v>
      </c>
      <c r="F24" s="15">
        <f t="shared" si="0"/>
        <v>-37359645</v>
      </c>
      <c r="G24" s="39"/>
      <c r="H24" s="100"/>
      <c r="I24" s="42" t="s">
        <v>93</v>
      </c>
      <c r="J24" s="30">
        <v>2079500</v>
      </c>
      <c r="K24" s="30">
        <v>2100000</v>
      </c>
      <c r="L24" s="36">
        <f t="shared" si="2"/>
        <v>20500</v>
      </c>
      <c r="O24" s="110"/>
    </row>
    <row r="25" spans="1:15" ht="18.75" customHeight="1" x14ac:dyDescent="0.15">
      <c r="A25" s="37"/>
      <c r="B25" s="39" t="s">
        <v>9</v>
      </c>
      <c r="C25" s="39"/>
      <c r="D25" s="15">
        <v>46393064</v>
      </c>
      <c r="E25" s="15">
        <f>E26+E27</f>
        <v>9033419</v>
      </c>
      <c r="F25" s="15">
        <f t="shared" ref="F25:F31" si="3">E25-D25</f>
        <v>-37359645</v>
      </c>
      <c r="G25" s="73"/>
      <c r="I25" s="42" t="s">
        <v>4</v>
      </c>
      <c r="J25" s="30">
        <v>0</v>
      </c>
      <c r="K25" s="30">
        <v>0</v>
      </c>
      <c r="L25" s="36">
        <f t="shared" si="2"/>
        <v>0</v>
      </c>
    </row>
    <row r="26" spans="1:15" s="1" customFormat="1" ht="18.75" customHeight="1" x14ac:dyDescent="0.15">
      <c r="A26" s="77"/>
      <c r="B26" s="10"/>
      <c r="C26" s="10" t="s">
        <v>8</v>
      </c>
      <c r="D26" s="15">
        <v>7088535</v>
      </c>
      <c r="E26" s="15">
        <v>7088535</v>
      </c>
      <c r="F26" s="15">
        <f t="shared" si="3"/>
        <v>0</v>
      </c>
      <c r="G26" s="81" t="s">
        <v>62</v>
      </c>
      <c r="H26" s="82"/>
      <c r="I26" s="82"/>
      <c r="J26" s="30">
        <v>6020000</v>
      </c>
      <c r="K26" s="30">
        <f>K27</f>
        <v>600000</v>
      </c>
      <c r="L26" s="36">
        <f t="shared" si="2"/>
        <v>-5420000</v>
      </c>
    </row>
    <row r="27" spans="1:15" s="1" customFormat="1" ht="18.75" customHeight="1" x14ac:dyDescent="0.15">
      <c r="A27" s="74"/>
      <c r="B27" s="72"/>
      <c r="C27" s="121" t="s">
        <v>154</v>
      </c>
      <c r="D27" s="12">
        <v>39304529</v>
      </c>
      <c r="E27" s="12">
        <v>1944884</v>
      </c>
      <c r="F27" s="15">
        <f t="shared" si="3"/>
        <v>-37359645</v>
      </c>
      <c r="G27" s="74"/>
      <c r="H27" s="39" t="s">
        <v>60</v>
      </c>
      <c r="I27" s="39"/>
      <c r="J27" s="30">
        <v>6020000</v>
      </c>
      <c r="K27" s="30">
        <f>K28+K29</f>
        <v>600000</v>
      </c>
      <c r="L27" s="36">
        <f t="shared" si="2"/>
        <v>-5420000</v>
      </c>
    </row>
    <row r="28" spans="1:15" s="1" customFormat="1" ht="18.75" customHeight="1" x14ac:dyDescent="0.15">
      <c r="A28" s="182" t="s">
        <v>31</v>
      </c>
      <c r="B28" s="183"/>
      <c r="C28" s="183"/>
      <c r="D28" s="120">
        <v>1850000</v>
      </c>
      <c r="E28" s="120">
        <f>E29</f>
        <v>1850000</v>
      </c>
      <c r="F28" s="15">
        <f t="shared" si="3"/>
        <v>0</v>
      </c>
      <c r="G28" s="74"/>
      <c r="H28" s="39"/>
      <c r="I28" s="39" t="s">
        <v>145</v>
      </c>
      <c r="J28" s="30">
        <v>1617000</v>
      </c>
      <c r="K28" s="30">
        <v>100000</v>
      </c>
      <c r="L28" s="36">
        <f t="shared" si="2"/>
        <v>-1517000</v>
      </c>
    </row>
    <row r="29" spans="1:15" s="1" customFormat="1" ht="18.75" customHeight="1" x14ac:dyDescent="0.15">
      <c r="A29" s="101"/>
      <c r="B29" s="150" t="s">
        <v>31</v>
      </c>
      <c r="C29" s="150"/>
      <c r="D29" s="22">
        <v>1850000</v>
      </c>
      <c r="E29" s="22">
        <f>E30+E31</f>
        <v>1850000</v>
      </c>
      <c r="F29" s="15">
        <f t="shared" si="3"/>
        <v>0</v>
      </c>
      <c r="G29" s="40"/>
      <c r="H29" s="72"/>
      <c r="I29" s="42" t="s">
        <v>3</v>
      </c>
      <c r="J29" s="30">
        <v>4403000</v>
      </c>
      <c r="K29" s="30">
        <v>500000</v>
      </c>
      <c r="L29" s="36">
        <f t="shared" si="2"/>
        <v>-3903000</v>
      </c>
    </row>
    <row r="30" spans="1:15" s="1" customFormat="1" ht="18.75" customHeight="1" x14ac:dyDescent="0.15">
      <c r="A30" s="99"/>
      <c r="B30" s="23"/>
      <c r="C30" s="95" t="s">
        <v>157</v>
      </c>
      <c r="D30" s="22">
        <v>1350000</v>
      </c>
      <c r="E30" s="22">
        <v>1350000</v>
      </c>
      <c r="F30" s="15">
        <f t="shared" si="3"/>
        <v>0</v>
      </c>
      <c r="G30" s="81" t="s">
        <v>24</v>
      </c>
      <c r="H30" s="82"/>
      <c r="I30" s="82"/>
      <c r="J30" s="30">
        <v>61067099</v>
      </c>
      <c r="K30" s="30">
        <f>K31</f>
        <v>35824297</v>
      </c>
      <c r="L30" s="36">
        <f t="shared" si="2"/>
        <v>-25242802</v>
      </c>
    </row>
    <row r="31" spans="1:15" s="1" customFormat="1" ht="18.75" customHeight="1" thickBot="1" x14ac:dyDescent="0.2">
      <c r="A31" s="122"/>
      <c r="B31" s="123"/>
      <c r="C31" s="124" t="s">
        <v>191</v>
      </c>
      <c r="D31" s="125">
        <v>500000</v>
      </c>
      <c r="E31" s="125">
        <v>500000</v>
      </c>
      <c r="F31" s="15">
        <f t="shared" si="3"/>
        <v>0</v>
      </c>
      <c r="G31" s="40"/>
      <c r="H31" s="39" t="s">
        <v>24</v>
      </c>
      <c r="I31" s="39"/>
      <c r="J31" s="30">
        <v>61067099</v>
      </c>
      <c r="K31" s="30">
        <f>SUM(K32:K36)</f>
        <v>35824297</v>
      </c>
      <c r="L31" s="36">
        <f t="shared" si="2"/>
        <v>-25242802</v>
      </c>
    </row>
    <row r="32" spans="1:15" s="1" customFormat="1" ht="18.75" customHeight="1" x14ac:dyDescent="0.15">
      <c r="F32" s="109"/>
      <c r="G32" s="41"/>
      <c r="H32" s="29"/>
      <c r="I32" s="29" t="s">
        <v>105</v>
      </c>
      <c r="J32" s="30">
        <v>9951413</v>
      </c>
      <c r="K32" s="30">
        <v>9951413</v>
      </c>
      <c r="L32" s="36">
        <f t="shared" si="2"/>
        <v>0</v>
      </c>
    </row>
    <row r="33" spans="1:16" s="1" customFormat="1" ht="18.75" customHeight="1" x14ac:dyDescent="0.15">
      <c r="F33" s="75"/>
      <c r="G33" s="41"/>
      <c r="H33" s="29"/>
      <c r="I33" s="29" t="s">
        <v>111</v>
      </c>
      <c r="J33" s="30">
        <v>22940000</v>
      </c>
      <c r="K33" s="30">
        <v>6240000</v>
      </c>
      <c r="L33" s="36">
        <f t="shared" si="2"/>
        <v>-16700000</v>
      </c>
      <c r="N33" s="111"/>
    </row>
    <row r="34" spans="1:16" s="1" customFormat="1" ht="18.75" customHeight="1" x14ac:dyDescent="0.15">
      <c r="F34" s="75"/>
      <c r="G34" s="41"/>
      <c r="H34" s="29"/>
      <c r="I34" s="29" t="s">
        <v>153</v>
      </c>
      <c r="J34" s="30">
        <v>134500</v>
      </c>
      <c r="K34" s="30">
        <v>134500</v>
      </c>
      <c r="L34" s="36">
        <f t="shared" si="2"/>
        <v>0</v>
      </c>
    </row>
    <row r="35" spans="1:16" s="1" customFormat="1" ht="18.75" customHeight="1" x14ac:dyDescent="0.15">
      <c r="F35" s="75"/>
      <c r="G35" s="40"/>
      <c r="H35" s="39"/>
      <c r="I35" s="42" t="s">
        <v>150</v>
      </c>
      <c r="J35" s="30">
        <v>21568186</v>
      </c>
      <c r="K35" s="30">
        <v>13025384</v>
      </c>
      <c r="L35" s="36">
        <f t="shared" si="2"/>
        <v>-8542802</v>
      </c>
    </row>
    <row r="36" spans="1:16" s="1" customFormat="1" ht="18.75" customHeight="1" x14ac:dyDescent="0.15">
      <c r="C36" s="108"/>
      <c r="D36" s="25"/>
      <c r="E36" s="69"/>
      <c r="F36" s="75"/>
      <c r="G36" s="40"/>
      <c r="H36" s="39"/>
      <c r="I36" s="107" t="s">
        <v>158</v>
      </c>
      <c r="J36" s="30">
        <v>6473000</v>
      </c>
      <c r="K36" s="30">
        <v>6473000</v>
      </c>
      <c r="L36" s="36">
        <f t="shared" si="2"/>
        <v>0</v>
      </c>
    </row>
    <row r="37" spans="1:16" s="1" customFormat="1" ht="18.75" customHeight="1" x14ac:dyDescent="0.15">
      <c r="A37" s="71"/>
      <c r="B37" s="71"/>
      <c r="C37" s="4"/>
      <c r="D37" s="69"/>
      <c r="E37" s="69"/>
      <c r="F37" s="70"/>
      <c r="G37" s="40"/>
      <c r="H37" s="150" t="s">
        <v>17</v>
      </c>
      <c r="I37" s="150"/>
      <c r="J37" s="30">
        <v>1826596</v>
      </c>
      <c r="K37" s="30">
        <f>K38</f>
        <v>1826596</v>
      </c>
      <c r="L37" s="36">
        <f t="shared" si="2"/>
        <v>0</v>
      </c>
    </row>
    <row r="38" spans="1:16" ht="18.75" customHeight="1" x14ac:dyDescent="0.15">
      <c r="A38" s="71"/>
      <c r="B38" s="5"/>
      <c r="F38" s="64"/>
      <c r="G38" s="40"/>
      <c r="H38" s="39"/>
      <c r="I38" s="42" t="s">
        <v>17</v>
      </c>
      <c r="J38" s="30">
        <v>1826596</v>
      </c>
      <c r="K38" s="30">
        <v>1826596</v>
      </c>
      <c r="L38" s="36">
        <f t="shared" si="2"/>
        <v>0</v>
      </c>
    </row>
    <row r="39" spans="1:16" ht="18.75" customHeight="1" x14ac:dyDescent="0.15">
      <c r="A39" s="71"/>
      <c r="B39" s="5"/>
      <c r="F39" s="64"/>
      <c r="G39" s="170" t="s">
        <v>36</v>
      </c>
      <c r="H39" s="169"/>
      <c r="I39" s="169"/>
      <c r="J39" s="30">
        <v>49498000</v>
      </c>
      <c r="K39" s="30">
        <f>K40+K42</f>
        <v>49498000</v>
      </c>
      <c r="L39" s="36">
        <f t="shared" si="2"/>
        <v>0</v>
      </c>
    </row>
    <row r="40" spans="1:16" ht="18.75" customHeight="1" x14ac:dyDescent="0.15">
      <c r="A40" s="71"/>
      <c r="B40" s="5"/>
      <c r="F40" s="64"/>
      <c r="G40" s="40"/>
      <c r="H40" s="165" t="s">
        <v>36</v>
      </c>
      <c r="I40" s="166"/>
      <c r="J40" s="30">
        <v>38458000</v>
      </c>
      <c r="K40" s="30">
        <f>K41</f>
        <v>38458000</v>
      </c>
      <c r="L40" s="36">
        <f t="shared" si="2"/>
        <v>0</v>
      </c>
    </row>
    <row r="41" spans="1:16" ht="18.75" customHeight="1" x14ac:dyDescent="0.15">
      <c r="A41" s="71"/>
      <c r="B41" s="5"/>
      <c r="F41" s="64"/>
      <c r="G41" s="40"/>
      <c r="H41" s="39"/>
      <c r="I41" s="42" t="s">
        <v>37</v>
      </c>
      <c r="J41" s="30">
        <v>38458000</v>
      </c>
      <c r="K41" s="30">
        <v>38458000</v>
      </c>
      <c r="L41" s="36">
        <f t="shared" si="2"/>
        <v>0</v>
      </c>
      <c r="M41" s="31"/>
    </row>
    <row r="42" spans="1:16" ht="18.75" customHeight="1" x14ac:dyDescent="0.15">
      <c r="F42" s="64"/>
      <c r="G42" s="41"/>
      <c r="H42" s="165" t="s">
        <v>94</v>
      </c>
      <c r="I42" s="166"/>
      <c r="J42" s="12">
        <v>11040000</v>
      </c>
      <c r="K42" s="12">
        <f>K43+K44</f>
        <v>11040000</v>
      </c>
      <c r="L42" s="36">
        <f t="shared" si="2"/>
        <v>0</v>
      </c>
      <c r="P42" s="31"/>
    </row>
    <row r="43" spans="1:16" ht="18.75" customHeight="1" x14ac:dyDescent="0.15">
      <c r="F43" s="64"/>
      <c r="G43" s="41"/>
      <c r="H43" s="10"/>
      <c r="I43" s="10" t="s">
        <v>141</v>
      </c>
      <c r="J43" s="12">
        <v>10914000</v>
      </c>
      <c r="K43" s="12">
        <v>10914000</v>
      </c>
      <c r="L43" s="36">
        <f t="shared" si="2"/>
        <v>0</v>
      </c>
    </row>
    <row r="44" spans="1:16" ht="18.75" customHeight="1" x14ac:dyDescent="0.15">
      <c r="F44" s="64"/>
      <c r="G44" s="41"/>
      <c r="H44" s="10"/>
      <c r="I44" s="10" t="s">
        <v>40</v>
      </c>
      <c r="J44" s="12">
        <v>126000</v>
      </c>
      <c r="K44" s="12">
        <v>126000</v>
      </c>
      <c r="L44" s="36">
        <f t="shared" si="2"/>
        <v>0</v>
      </c>
    </row>
    <row r="45" spans="1:16" ht="18.75" customHeight="1" x14ac:dyDescent="0.15">
      <c r="F45" s="64"/>
      <c r="G45" s="170" t="s">
        <v>38</v>
      </c>
      <c r="H45" s="169"/>
      <c r="I45" s="169"/>
      <c r="J45" s="27">
        <v>51047000</v>
      </c>
      <c r="K45" s="27">
        <f>K46</f>
        <v>51047000</v>
      </c>
      <c r="L45" s="36">
        <f t="shared" si="2"/>
        <v>0</v>
      </c>
    </row>
    <row r="46" spans="1:16" ht="18.75" customHeight="1" x14ac:dyDescent="0.15">
      <c r="F46" s="64"/>
      <c r="G46" s="40"/>
      <c r="H46" s="150" t="s">
        <v>38</v>
      </c>
      <c r="I46" s="150"/>
      <c r="J46" s="27">
        <v>51047000</v>
      </c>
      <c r="K46" s="27">
        <f>SUM(K47:K49)</f>
        <v>51047000</v>
      </c>
      <c r="L46" s="36">
        <f t="shared" si="2"/>
        <v>0</v>
      </c>
    </row>
    <row r="47" spans="1:16" ht="18.75" customHeight="1" x14ac:dyDescent="0.15">
      <c r="F47" s="64"/>
      <c r="G47" s="41"/>
      <c r="H47" s="10"/>
      <c r="I47" s="10" t="s">
        <v>39</v>
      </c>
      <c r="J47" s="28">
        <v>46004100</v>
      </c>
      <c r="K47" s="28">
        <v>46004100</v>
      </c>
      <c r="L47" s="36">
        <f t="shared" si="2"/>
        <v>0</v>
      </c>
      <c r="M47" s="31"/>
    </row>
    <row r="48" spans="1:16" ht="18.75" customHeight="1" x14ac:dyDescent="0.15">
      <c r="F48" s="64"/>
      <c r="G48" s="41"/>
      <c r="H48" s="10"/>
      <c r="I48" s="10" t="s">
        <v>40</v>
      </c>
      <c r="J48" s="28">
        <v>222900</v>
      </c>
      <c r="K48" s="28">
        <v>222900</v>
      </c>
      <c r="L48" s="36">
        <f t="shared" si="2"/>
        <v>0</v>
      </c>
      <c r="O48" s="31"/>
    </row>
    <row r="49" spans="6:16" ht="18.75" customHeight="1" x14ac:dyDescent="0.15">
      <c r="F49" s="64"/>
      <c r="G49" s="41"/>
      <c r="H49" s="10"/>
      <c r="I49" s="10" t="s">
        <v>41</v>
      </c>
      <c r="J49" s="27">
        <v>4820000</v>
      </c>
      <c r="K49" s="27">
        <v>4820000</v>
      </c>
      <c r="L49" s="36">
        <f t="shared" si="2"/>
        <v>0</v>
      </c>
      <c r="P49" s="31"/>
    </row>
    <row r="50" spans="6:16" ht="18.75" customHeight="1" x14ac:dyDescent="0.15">
      <c r="F50" s="64"/>
      <c r="G50" s="170" t="s">
        <v>42</v>
      </c>
      <c r="H50" s="169"/>
      <c r="I50" s="169"/>
      <c r="J50" s="27">
        <v>56941320</v>
      </c>
      <c r="K50" s="27">
        <f>K51+K53+K59</f>
        <v>55194000</v>
      </c>
      <c r="L50" s="36">
        <f t="shared" si="2"/>
        <v>-1747320</v>
      </c>
    </row>
    <row r="51" spans="6:16" ht="18.75" customHeight="1" x14ac:dyDescent="0.15">
      <c r="F51" s="64"/>
      <c r="G51" s="41"/>
      <c r="H51" s="150" t="s">
        <v>39</v>
      </c>
      <c r="I51" s="150"/>
      <c r="J51" s="27">
        <v>48496430</v>
      </c>
      <c r="K51" s="27">
        <f>K52</f>
        <v>46749110</v>
      </c>
      <c r="L51" s="36">
        <f t="shared" si="2"/>
        <v>-1747320</v>
      </c>
    </row>
    <row r="52" spans="6:16" ht="18.75" customHeight="1" x14ac:dyDescent="0.15">
      <c r="F52" s="64"/>
      <c r="G52" s="41"/>
      <c r="H52" s="10"/>
      <c r="I52" s="10" t="s">
        <v>39</v>
      </c>
      <c r="J52" s="27">
        <v>48496430</v>
      </c>
      <c r="K52" s="27">
        <v>46749110</v>
      </c>
      <c r="L52" s="36">
        <f t="shared" si="2"/>
        <v>-1747320</v>
      </c>
      <c r="M52" s="31"/>
    </row>
    <row r="53" spans="6:16" ht="18.75" customHeight="1" x14ac:dyDescent="0.15">
      <c r="F53" s="64"/>
      <c r="G53" s="41"/>
      <c r="H53" s="150" t="s">
        <v>40</v>
      </c>
      <c r="I53" s="150"/>
      <c r="J53" s="27">
        <v>898090</v>
      </c>
      <c r="K53" s="27">
        <f>SUM(K54:K58)</f>
        <v>898090</v>
      </c>
      <c r="L53" s="36">
        <f t="shared" si="2"/>
        <v>0</v>
      </c>
      <c r="O53" s="31"/>
    </row>
    <row r="54" spans="6:16" ht="18.75" customHeight="1" x14ac:dyDescent="0.15">
      <c r="F54" s="64"/>
      <c r="G54" s="41"/>
      <c r="H54" s="10"/>
      <c r="I54" s="10" t="s">
        <v>43</v>
      </c>
      <c r="J54" s="27">
        <v>727950</v>
      </c>
      <c r="K54" s="27">
        <v>727950</v>
      </c>
      <c r="L54" s="36">
        <f t="shared" si="2"/>
        <v>0</v>
      </c>
    </row>
    <row r="55" spans="6:16" ht="18.75" customHeight="1" x14ac:dyDescent="0.15">
      <c r="F55" s="64"/>
      <c r="G55" s="41"/>
      <c r="H55" s="10"/>
      <c r="I55" s="10" t="s">
        <v>7</v>
      </c>
      <c r="J55" s="27">
        <v>28000</v>
      </c>
      <c r="K55" s="27">
        <v>28000</v>
      </c>
      <c r="L55" s="36">
        <f t="shared" si="2"/>
        <v>0</v>
      </c>
    </row>
    <row r="56" spans="6:16" ht="18.75" customHeight="1" x14ac:dyDescent="0.15">
      <c r="F56" s="64"/>
      <c r="G56" s="41"/>
      <c r="H56" s="10"/>
      <c r="I56" s="10" t="s">
        <v>44</v>
      </c>
      <c r="J56" s="27">
        <v>36900</v>
      </c>
      <c r="K56" s="27">
        <v>36900</v>
      </c>
      <c r="L56" s="36">
        <f t="shared" si="2"/>
        <v>0</v>
      </c>
    </row>
    <row r="57" spans="6:16" ht="18.75" customHeight="1" x14ac:dyDescent="0.15">
      <c r="F57" s="64"/>
      <c r="G57" s="41"/>
      <c r="H57" s="10"/>
      <c r="I57" s="10" t="s">
        <v>92</v>
      </c>
      <c r="J57" s="27">
        <v>105240</v>
      </c>
      <c r="K57" s="27">
        <v>105240</v>
      </c>
      <c r="L57" s="36">
        <f t="shared" ref="L57" si="4">K57-J57</f>
        <v>0</v>
      </c>
    </row>
    <row r="58" spans="6:16" ht="18.75" customHeight="1" x14ac:dyDescent="0.15">
      <c r="F58" s="64"/>
      <c r="G58" s="41"/>
      <c r="H58" s="10"/>
      <c r="I58" s="10" t="s">
        <v>110</v>
      </c>
      <c r="J58" s="27">
        <v>0</v>
      </c>
      <c r="K58" s="27">
        <v>0</v>
      </c>
      <c r="L58" s="36">
        <f t="shared" si="2"/>
        <v>0</v>
      </c>
    </row>
    <row r="59" spans="6:16" ht="18.75" customHeight="1" x14ac:dyDescent="0.15">
      <c r="F59" s="64"/>
      <c r="G59" s="41"/>
      <c r="H59" s="150" t="s">
        <v>45</v>
      </c>
      <c r="I59" s="150"/>
      <c r="J59" s="27">
        <v>7546800</v>
      </c>
      <c r="K59" s="27">
        <f>K60</f>
        <v>7546800</v>
      </c>
      <c r="L59" s="36">
        <f t="shared" si="2"/>
        <v>0</v>
      </c>
      <c r="P59" s="31"/>
    </row>
    <row r="60" spans="6:16" ht="18.75" customHeight="1" x14ac:dyDescent="0.15">
      <c r="F60" s="64"/>
      <c r="G60" s="41"/>
      <c r="H60" s="10"/>
      <c r="I60" s="10" t="s">
        <v>45</v>
      </c>
      <c r="J60" s="27">
        <v>7546800</v>
      </c>
      <c r="K60" s="27">
        <v>7546800</v>
      </c>
      <c r="L60" s="36">
        <f t="shared" si="2"/>
        <v>0</v>
      </c>
    </row>
    <row r="61" spans="6:16" ht="20.25" customHeight="1" x14ac:dyDescent="0.15">
      <c r="G61" s="168" t="s">
        <v>90</v>
      </c>
      <c r="H61" s="169"/>
      <c r="I61" s="169"/>
      <c r="J61" s="76">
        <v>147320000</v>
      </c>
      <c r="K61" s="76">
        <f>K62+K68+K74</f>
        <v>147320000</v>
      </c>
      <c r="L61" s="36">
        <f t="shared" si="2"/>
        <v>0</v>
      </c>
    </row>
    <row r="62" spans="6:16" ht="20.25" customHeight="1" x14ac:dyDescent="0.15">
      <c r="G62" s="65"/>
      <c r="H62" s="39" t="s">
        <v>14</v>
      </c>
      <c r="I62" s="42"/>
      <c r="J62" s="7">
        <v>83056990</v>
      </c>
      <c r="K62" s="7">
        <f>SUM(K63:K67)</f>
        <v>83056990</v>
      </c>
      <c r="L62" s="36">
        <f t="shared" si="2"/>
        <v>0</v>
      </c>
      <c r="M62" s="31"/>
    </row>
    <row r="63" spans="6:16" ht="20.25" customHeight="1" x14ac:dyDescent="0.15">
      <c r="G63" s="65"/>
      <c r="H63" s="39"/>
      <c r="I63" s="42" t="s">
        <v>13</v>
      </c>
      <c r="J63" s="7">
        <v>54555240</v>
      </c>
      <c r="K63" s="7">
        <v>54555240</v>
      </c>
      <c r="L63" s="36">
        <f t="shared" si="2"/>
        <v>0</v>
      </c>
    </row>
    <row r="64" spans="6:16" ht="20.25" customHeight="1" x14ac:dyDescent="0.15">
      <c r="G64" s="65"/>
      <c r="H64" s="39"/>
      <c r="I64" s="42" t="s">
        <v>11</v>
      </c>
      <c r="J64" s="7">
        <v>7101250</v>
      </c>
      <c r="K64" s="7">
        <v>7101250</v>
      </c>
      <c r="L64" s="36">
        <f t="shared" si="2"/>
        <v>0</v>
      </c>
    </row>
    <row r="65" spans="6:16" ht="20.25" customHeight="1" x14ac:dyDescent="0.15">
      <c r="G65" s="65"/>
      <c r="H65" s="39"/>
      <c r="I65" s="42" t="s">
        <v>32</v>
      </c>
      <c r="J65" s="7">
        <v>5700500</v>
      </c>
      <c r="K65" s="7">
        <v>5700500</v>
      </c>
      <c r="L65" s="36">
        <f t="shared" si="2"/>
        <v>0</v>
      </c>
    </row>
    <row r="66" spans="6:16" ht="20.25" customHeight="1" x14ac:dyDescent="0.15">
      <c r="G66" s="65"/>
      <c r="H66" s="39"/>
      <c r="I66" s="42" t="s">
        <v>55</v>
      </c>
      <c r="J66" s="7">
        <v>600000</v>
      </c>
      <c r="K66" s="7">
        <v>600000</v>
      </c>
      <c r="L66" s="36">
        <f t="shared" si="2"/>
        <v>0</v>
      </c>
    </row>
    <row r="67" spans="6:16" ht="20.25" customHeight="1" x14ac:dyDescent="0.15">
      <c r="G67" s="65"/>
      <c r="H67" s="39"/>
      <c r="I67" s="42" t="s">
        <v>84</v>
      </c>
      <c r="J67" s="7">
        <v>15100000</v>
      </c>
      <c r="K67" s="7">
        <v>15100000</v>
      </c>
      <c r="L67" s="36">
        <f t="shared" ref="L67:L131" si="5">K67-J67</f>
        <v>0</v>
      </c>
    </row>
    <row r="68" spans="6:16" ht="20.25" customHeight="1" x14ac:dyDescent="0.15">
      <c r="G68" s="65"/>
      <c r="H68" s="150" t="s">
        <v>40</v>
      </c>
      <c r="I68" s="150"/>
      <c r="J68" s="7">
        <v>11921010</v>
      </c>
      <c r="K68" s="7">
        <f>SUM(K69:K73)</f>
        <v>11921010</v>
      </c>
      <c r="L68" s="36">
        <f t="shared" si="5"/>
        <v>0</v>
      </c>
      <c r="O68" s="31"/>
    </row>
    <row r="69" spans="6:16" ht="20.25" customHeight="1" x14ac:dyDescent="0.15">
      <c r="G69" s="65"/>
      <c r="H69" s="10"/>
      <c r="I69" s="42" t="s">
        <v>33</v>
      </c>
      <c r="J69" s="7">
        <v>5452880</v>
      </c>
      <c r="K69" s="7">
        <v>5452880</v>
      </c>
      <c r="L69" s="36">
        <f t="shared" si="5"/>
        <v>0</v>
      </c>
    </row>
    <row r="70" spans="6:16" ht="20.25" customHeight="1" x14ac:dyDescent="0.15">
      <c r="G70" s="65"/>
      <c r="H70" s="10"/>
      <c r="I70" s="42" t="s">
        <v>5</v>
      </c>
      <c r="J70" s="7">
        <v>5501010</v>
      </c>
      <c r="K70" s="7">
        <v>5501010</v>
      </c>
      <c r="L70" s="36">
        <f t="shared" si="5"/>
        <v>0</v>
      </c>
    </row>
    <row r="71" spans="6:16" ht="20.25" customHeight="1" x14ac:dyDescent="0.15">
      <c r="G71" s="65"/>
      <c r="H71" s="10"/>
      <c r="I71" s="42" t="s">
        <v>92</v>
      </c>
      <c r="J71" s="7">
        <v>167120</v>
      </c>
      <c r="K71" s="7">
        <v>167120</v>
      </c>
      <c r="L71" s="36">
        <f t="shared" si="5"/>
        <v>0</v>
      </c>
    </row>
    <row r="72" spans="6:16" ht="20.25" customHeight="1" x14ac:dyDescent="0.15">
      <c r="G72" s="65"/>
      <c r="H72" s="39"/>
      <c r="I72" s="42" t="s">
        <v>34</v>
      </c>
      <c r="J72" s="7">
        <v>600000</v>
      </c>
      <c r="K72" s="7">
        <v>600000</v>
      </c>
      <c r="L72" s="36">
        <f t="shared" si="5"/>
        <v>0</v>
      </c>
    </row>
    <row r="73" spans="6:16" ht="20.25" customHeight="1" x14ac:dyDescent="0.15">
      <c r="G73" s="65"/>
      <c r="H73" s="39"/>
      <c r="I73" s="42" t="s">
        <v>4</v>
      </c>
      <c r="J73" s="7">
        <v>200000</v>
      </c>
      <c r="K73" s="7">
        <v>200000</v>
      </c>
      <c r="L73" s="36">
        <f t="shared" si="5"/>
        <v>0</v>
      </c>
    </row>
    <row r="74" spans="6:16" ht="20.25" customHeight="1" x14ac:dyDescent="0.15">
      <c r="G74" s="65"/>
      <c r="H74" s="150" t="s">
        <v>24</v>
      </c>
      <c r="I74" s="150"/>
      <c r="J74" s="7">
        <v>52342000</v>
      </c>
      <c r="K74" s="7">
        <f>SUM(K75:K85)</f>
        <v>52342000</v>
      </c>
      <c r="L74" s="36">
        <f t="shared" si="5"/>
        <v>0</v>
      </c>
      <c r="P74" s="31"/>
    </row>
    <row r="75" spans="6:16" ht="20.25" customHeight="1" x14ac:dyDescent="0.15">
      <c r="F75" s="64"/>
      <c r="G75" s="73"/>
      <c r="H75" s="39"/>
      <c r="I75" s="39" t="s">
        <v>98</v>
      </c>
      <c r="J75" s="7">
        <v>4300000</v>
      </c>
      <c r="K75" s="7">
        <v>4300000</v>
      </c>
      <c r="L75" s="36">
        <f t="shared" si="5"/>
        <v>0</v>
      </c>
    </row>
    <row r="76" spans="6:16" ht="20.25" customHeight="1" x14ac:dyDescent="0.15">
      <c r="F76" s="64"/>
      <c r="G76" s="73"/>
      <c r="H76" s="39"/>
      <c r="I76" s="39" t="s">
        <v>174</v>
      </c>
      <c r="J76" s="7">
        <v>500000</v>
      </c>
      <c r="K76" s="7">
        <v>500000</v>
      </c>
      <c r="L76" s="36">
        <f t="shared" ref="L76" si="6">K76-J76</f>
        <v>0</v>
      </c>
    </row>
    <row r="77" spans="6:16" ht="20.25" customHeight="1" x14ac:dyDescent="0.15">
      <c r="F77" s="64"/>
      <c r="G77" s="73"/>
      <c r="H77" s="39"/>
      <c r="I77" s="39" t="s">
        <v>112</v>
      </c>
      <c r="J77" s="7">
        <v>1400000</v>
      </c>
      <c r="K77" s="7">
        <v>1400000</v>
      </c>
      <c r="L77" s="36">
        <f t="shared" si="5"/>
        <v>0</v>
      </c>
    </row>
    <row r="78" spans="6:16" ht="20.25" customHeight="1" x14ac:dyDescent="0.15">
      <c r="F78" s="64"/>
      <c r="G78" s="73"/>
      <c r="H78" s="39"/>
      <c r="I78" s="39" t="s">
        <v>99</v>
      </c>
      <c r="J78" s="7">
        <v>3500000</v>
      </c>
      <c r="K78" s="7">
        <v>3500000</v>
      </c>
      <c r="L78" s="36">
        <f t="shared" si="5"/>
        <v>0</v>
      </c>
    </row>
    <row r="79" spans="6:16" ht="20.25" customHeight="1" x14ac:dyDescent="0.15">
      <c r="F79" s="64"/>
      <c r="G79" s="73"/>
      <c r="H79" s="39"/>
      <c r="I79" s="39" t="s">
        <v>142</v>
      </c>
      <c r="J79" s="7">
        <v>2400000</v>
      </c>
      <c r="K79" s="7">
        <v>2400000</v>
      </c>
      <c r="L79" s="36">
        <f t="shared" si="5"/>
        <v>0</v>
      </c>
    </row>
    <row r="80" spans="6:16" ht="20.25" customHeight="1" x14ac:dyDescent="0.15">
      <c r="F80" s="64"/>
      <c r="G80" s="73"/>
      <c r="H80" s="39"/>
      <c r="I80" s="39" t="s">
        <v>100</v>
      </c>
      <c r="J80" s="7">
        <v>23956800</v>
      </c>
      <c r="K80" s="7">
        <v>23956800</v>
      </c>
      <c r="L80" s="36">
        <f t="shared" si="5"/>
        <v>0</v>
      </c>
    </row>
    <row r="81" spans="6:16" ht="20.25" customHeight="1" x14ac:dyDescent="0.15">
      <c r="F81" s="64"/>
      <c r="G81" s="73"/>
      <c r="H81" s="39"/>
      <c r="I81" s="39" t="s">
        <v>101</v>
      </c>
      <c r="J81" s="7">
        <v>4231600</v>
      </c>
      <c r="K81" s="7">
        <v>4231600</v>
      </c>
      <c r="L81" s="36">
        <f t="shared" si="5"/>
        <v>0</v>
      </c>
    </row>
    <row r="82" spans="6:16" ht="20.25" customHeight="1" x14ac:dyDescent="0.15">
      <c r="F82" s="64"/>
      <c r="G82" s="73"/>
      <c r="H82" s="39"/>
      <c r="I82" s="39" t="s">
        <v>102</v>
      </c>
      <c r="J82" s="7">
        <v>4717600</v>
      </c>
      <c r="K82" s="7">
        <v>4717600</v>
      </c>
      <c r="L82" s="36">
        <f t="shared" si="5"/>
        <v>0</v>
      </c>
    </row>
    <row r="83" spans="6:16" ht="20.25" customHeight="1" x14ac:dyDescent="0.15">
      <c r="F83" s="64"/>
      <c r="G83" s="73"/>
      <c r="H83" s="39"/>
      <c r="I83" s="39" t="s">
        <v>159</v>
      </c>
      <c r="J83" s="7">
        <v>3116000</v>
      </c>
      <c r="K83" s="7">
        <v>3116000</v>
      </c>
      <c r="L83" s="36">
        <f t="shared" si="5"/>
        <v>0</v>
      </c>
    </row>
    <row r="84" spans="6:16" ht="20.25" customHeight="1" x14ac:dyDescent="0.15">
      <c r="F84" s="64"/>
      <c r="G84" s="73"/>
      <c r="H84" s="39"/>
      <c r="I84" s="39" t="s">
        <v>160</v>
      </c>
      <c r="J84" s="7">
        <v>1500000</v>
      </c>
      <c r="K84" s="7">
        <v>1500000</v>
      </c>
      <c r="L84" s="36">
        <f t="shared" si="5"/>
        <v>0</v>
      </c>
    </row>
    <row r="85" spans="6:16" ht="20.25" customHeight="1" x14ac:dyDescent="0.15">
      <c r="F85" s="64"/>
      <c r="G85" s="73"/>
      <c r="H85" s="39"/>
      <c r="I85" s="39" t="s">
        <v>103</v>
      </c>
      <c r="J85" s="7">
        <v>2720000</v>
      </c>
      <c r="K85" s="7">
        <v>2720000</v>
      </c>
      <c r="L85" s="36">
        <f t="shared" si="5"/>
        <v>0</v>
      </c>
    </row>
    <row r="86" spans="6:16" ht="20.25" customHeight="1" x14ac:dyDescent="0.15">
      <c r="F86" s="64"/>
      <c r="G86" s="173" t="s">
        <v>113</v>
      </c>
      <c r="H86" s="174"/>
      <c r="I86" s="175"/>
      <c r="J86" s="7">
        <v>108000000</v>
      </c>
      <c r="K86" s="7">
        <f>K87+K89+K95</f>
        <v>108000000</v>
      </c>
      <c r="L86" s="36">
        <f t="shared" si="5"/>
        <v>0</v>
      </c>
    </row>
    <row r="87" spans="6:16" ht="20.25" customHeight="1" x14ac:dyDescent="0.15">
      <c r="F87" s="64"/>
      <c r="G87" s="73"/>
      <c r="H87" s="165" t="s">
        <v>114</v>
      </c>
      <c r="I87" s="166"/>
      <c r="J87" s="7">
        <v>80000000</v>
      </c>
      <c r="K87" s="7">
        <f>K88</f>
        <v>80000000</v>
      </c>
      <c r="L87" s="36">
        <f t="shared" si="5"/>
        <v>0</v>
      </c>
    </row>
    <row r="88" spans="6:16" ht="20.25" customHeight="1" x14ac:dyDescent="0.15">
      <c r="F88" s="64"/>
      <c r="G88" s="73"/>
      <c r="H88" s="39"/>
      <c r="I88" s="39" t="s">
        <v>115</v>
      </c>
      <c r="J88" s="7">
        <v>80000000</v>
      </c>
      <c r="K88" s="7">
        <v>80000000</v>
      </c>
      <c r="L88" s="36">
        <f t="shared" si="5"/>
        <v>0</v>
      </c>
      <c r="M88" s="31"/>
    </row>
    <row r="89" spans="6:16" ht="20.25" customHeight="1" x14ac:dyDescent="0.15">
      <c r="F89" s="64"/>
      <c r="G89" s="73"/>
      <c r="H89" s="165" t="s">
        <v>116</v>
      </c>
      <c r="I89" s="166"/>
      <c r="J89" s="7">
        <v>3280000</v>
      </c>
      <c r="K89" s="7">
        <f>SUM(K90:K94)</f>
        <v>3280000</v>
      </c>
      <c r="L89" s="36">
        <f t="shared" si="5"/>
        <v>0</v>
      </c>
      <c r="O89" s="31"/>
    </row>
    <row r="90" spans="6:16" ht="20.25" customHeight="1" x14ac:dyDescent="0.15">
      <c r="F90" s="64"/>
      <c r="G90" s="73"/>
      <c r="H90" s="39"/>
      <c r="I90" s="39" t="s">
        <v>117</v>
      </c>
      <c r="J90" s="7">
        <v>2320000</v>
      </c>
      <c r="K90" s="7">
        <v>2320000</v>
      </c>
      <c r="L90" s="36">
        <f t="shared" si="5"/>
        <v>0</v>
      </c>
    </row>
    <row r="91" spans="6:16" ht="20.25" customHeight="1" x14ac:dyDescent="0.15">
      <c r="F91" s="64"/>
      <c r="G91" s="73"/>
      <c r="H91" s="39"/>
      <c r="I91" s="39" t="s">
        <v>118</v>
      </c>
      <c r="J91" s="7">
        <v>242510</v>
      </c>
      <c r="K91" s="7">
        <v>242510</v>
      </c>
      <c r="L91" s="36">
        <f t="shared" si="5"/>
        <v>0</v>
      </c>
    </row>
    <row r="92" spans="6:16" ht="20.25" customHeight="1" x14ac:dyDescent="0.15">
      <c r="F92" s="64"/>
      <c r="G92" s="73"/>
      <c r="H92" s="39"/>
      <c r="I92" s="39" t="s">
        <v>119</v>
      </c>
      <c r="J92" s="7">
        <v>440000</v>
      </c>
      <c r="K92" s="7">
        <v>440000</v>
      </c>
      <c r="L92" s="36">
        <f t="shared" si="5"/>
        <v>0</v>
      </c>
    </row>
    <row r="93" spans="6:16" ht="20.25" customHeight="1" x14ac:dyDescent="0.15">
      <c r="F93" s="64"/>
      <c r="G93" s="73"/>
      <c r="H93" s="39"/>
      <c r="I93" s="39" t="s">
        <v>92</v>
      </c>
      <c r="J93" s="7">
        <v>157490</v>
      </c>
      <c r="K93" s="7">
        <v>157490</v>
      </c>
      <c r="L93" s="36">
        <f t="shared" si="5"/>
        <v>0</v>
      </c>
    </row>
    <row r="94" spans="6:16" ht="20.25" customHeight="1" x14ac:dyDescent="0.15">
      <c r="F94" s="64"/>
      <c r="G94" s="73"/>
      <c r="H94" s="39"/>
      <c r="I94" s="39" t="s">
        <v>120</v>
      </c>
      <c r="J94" s="7">
        <v>120000</v>
      </c>
      <c r="K94" s="7">
        <v>120000</v>
      </c>
      <c r="L94" s="36">
        <f t="shared" si="5"/>
        <v>0</v>
      </c>
    </row>
    <row r="95" spans="6:16" ht="20.25" customHeight="1" x14ac:dyDescent="0.15">
      <c r="F95" s="64"/>
      <c r="G95" s="73"/>
      <c r="H95" s="165" t="s">
        <v>121</v>
      </c>
      <c r="I95" s="166"/>
      <c r="J95" s="7">
        <v>24720000</v>
      </c>
      <c r="K95" s="7">
        <f>SUM(K96:K99)</f>
        <v>24720000</v>
      </c>
      <c r="L95" s="36">
        <f t="shared" si="5"/>
        <v>0</v>
      </c>
      <c r="P95" s="31"/>
    </row>
    <row r="96" spans="6:16" ht="20.25" customHeight="1" x14ac:dyDescent="0.15">
      <c r="F96" s="64"/>
      <c r="G96" s="73"/>
      <c r="H96" s="97"/>
      <c r="I96" s="40" t="s">
        <v>161</v>
      </c>
      <c r="J96" s="7">
        <v>1500000</v>
      </c>
      <c r="K96" s="7">
        <v>1500000</v>
      </c>
      <c r="L96" s="36">
        <f t="shared" si="5"/>
        <v>0</v>
      </c>
    </row>
    <row r="97" spans="6:16" ht="20.25" customHeight="1" x14ac:dyDescent="0.15">
      <c r="F97" s="64"/>
      <c r="G97" s="73"/>
      <c r="H97" s="39"/>
      <c r="I97" s="39" t="s">
        <v>143</v>
      </c>
      <c r="J97" s="7">
        <v>1300000</v>
      </c>
      <c r="K97" s="7">
        <v>1300000</v>
      </c>
      <c r="L97" s="36">
        <f t="shared" si="5"/>
        <v>0</v>
      </c>
    </row>
    <row r="98" spans="6:16" ht="20.25" customHeight="1" x14ac:dyDescent="0.15">
      <c r="F98" s="64"/>
      <c r="G98" s="73"/>
      <c r="H98" s="39"/>
      <c r="I98" s="39" t="s">
        <v>144</v>
      </c>
      <c r="J98" s="7">
        <v>15420000</v>
      </c>
      <c r="K98" s="7">
        <v>15420000</v>
      </c>
      <c r="L98" s="36">
        <f t="shared" si="5"/>
        <v>0</v>
      </c>
    </row>
    <row r="99" spans="6:16" ht="20.25" customHeight="1" x14ac:dyDescent="0.15">
      <c r="F99" s="64"/>
      <c r="G99" s="73"/>
      <c r="H99" s="39"/>
      <c r="I99" s="39" t="s">
        <v>122</v>
      </c>
      <c r="J99" s="7">
        <v>6500000</v>
      </c>
      <c r="K99" s="7">
        <v>6500000</v>
      </c>
      <c r="L99" s="36">
        <f t="shared" si="5"/>
        <v>0</v>
      </c>
    </row>
    <row r="100" spans="6:16" ht="20.25" customHeight="1" x14ac:dyDescent="0.15">
      <c r="F100" s="64"/>
      <c r="G100" s="168" t="s">
        <v>61</v>
      </c>
      <c r="H100" s="169"/>
      <c r="I100" s="169"/>
      <c r="J100" s="27">
        <v>24500000</v>
      </c>
      <c r="K100" s="27">
        <f>K101</f>
        <v>24500000</v>
      </c>
      <c r="L100" s="36">
        <f t="shared" si="5"/>
        <v>0</v>
      </c>
      <c r="P100" s="31"/>
    </row>
    <row r="101" spans="6:16" ht="20.25" customHeight="1" x14ac:dyDescent="0.15">
      <c r="F101" s="64"/>
      <c r="G101" s="37"/>
      <c r="H101" s="150" t="s">
        <v>61</v>
      </c>
      <c r="I101" s="150"/>
      <c r="J101" s="27">
        <v>24500000</v>
      </c>
      <c r="K101" s="27">
        <f>K102+K103</f>
        <v>24500000</v>
      </c>
      <c r="L101" s="36">
        <f t="shared" si="5"/>
        <v>0</v>
      </c>
    </row>
    <row r="102" spans="6:16" ht="18.75" customHeight="1" x14ac:dyDescent="0.15">
      <c r="F102" s="64"/>
      <c r="G102" s="37"/>
      <c r="H102" s="39"/>
      <c r="I102" s="39" t="s">
        <v>24</v>
      </c>
      <c r="J102" s="27">
        <v>16800000</v>
      </c>
      <c r="K102" s="27">
        <v>16800000</v>
      </c>
      <c r="L102" s="36">
        <f t="shared" si="5"/>
        <v>0</v>
      </c>
      <c r="M102" s="31"/>
    </row>
    <row r="103" spans="6:16" ht="18.75" customHeight="1" x14ac:dyDescent="0.15">
      <c r="F103" s="64"/>
      <c r="G103" s="37"/>
      <c r="H103" s="39"/>
      <c r="I103" s="39" t="s">
        <v>40</v>
      </c>
      <c r="J103" s="27">
        <v>7700000</v>
      </c>
      <c r="K103" s="27">
        <v>7700000</v>
      </c>
      <c r="L103" s="36">
        <f t="shared" si="5"/>
        <v>0</v>
      </c>
      <c r="M103" s="31"/>
    </row>
    <row r="104" spans="6:16" ht="20.25" customHeight="1" x14ac:dyDescent="0.15">
      <c r="F104" s="64"/>
      <c r="G104" s="173" t="s">
        <v>123</v>
      </c>
      <c r="H104" s="174"/>
      <c r="I104" s="175"/>
      <c r="J104" s="7">
        <v>101985000</v>
      </c>
      <c r="K104" s="7">
        <f>K105</f>
        <v>101985000</v>
      </c>
      <c r="L104" s="36">
        <f t="shared" si="5"/>
        <v>0</v>
      </c>
    </row>
    <row r="105" spans="6:16" ht="20.25" customHeight="1" x14ac:dyDescent="0.15">
      <c r="F105" s="64"/>
      <c r="G105" s="73"/>
      <c r="H105" s="165" t="s">
        <v>124</v>
      </c>
      <c r="I105" s="166"/>
      <c r="J105" s="7">
        <v>101985000</v>
      </c>
      <c r="K105" s="7">
        <f>SUM(K106:K108)</f>
        <v>101985000</v>
      </c>
      <c r="L105" s="36">
        <f t="shared" si="5"/>
        <v>0</v>
      </c>
    </row>
    <row r="106" spans="6:16" ht="20.25" customHeight="1" x14ac:dyDescent="0.15">
      <c r="F106" s="64"/>
      <c r="G106" s="73"/>
      <c r="H106" s="39"/>
      <c r="I106" s="39" t="s">
        <v>114</v>
      </c>
      <c r="J106" s="7">
        <v>77902690</v>
      </c>
      <c r="K106" s="7">
        <v>77902690</v>
      </c>
      <c r="L106" s="36">
        <f t="shared" si="5"/>
        <v>0</v>
      </c>
      <c r="M106" s="31"/>
    </row>
    <row r="107" spans="6:16" ht="20.25" customHeight="1" x14ac:dyDescent="0.15">
      <c r="F107" s="64"/>
      <c r="G107" s="73"/>
      <c r="H107" s="39"/>
      <c r="I107" s="39" t="s">
        <v>125</v>
      </c>
      <c r="J107" s="7">
        <v>6493310</v>
      </c>
      <c r="K107" s="7">
        <v>6493310</v>
      </c>
      <c r="L107" s="36">
        <f t="shared" si="5"/>
        <v>0</v>
      </c>
      <c r="O107" s="31"/>
    </row>
    <row r="108" spans="6:16" ht="20.25" customHeight="1" x14ac:dyDescent="0.15">
      <c r="F108" s="64"/>
      <c r="G108" s="73"/>
      <c r="H108" s="39"/>
      <c r="I108" s="39" t="s">
        <v>126</v>
      </c>
      <c r="J108" s="7">
        <v>17589000</v>
      </c>
      <c r="K108" s="7">
        <v>17589000</v>
      </c>
      <c r="L108" s="36">
        <f t="shared" si="5"/>
        <v>0</v>
      </c>
      <c r="P108" s="31"/>
    </row>
    <row r="109" spans="6:16" ht="20.25" customHeight="1" x14ac:dyDescent="0.15">
      <c r="F109" s="64"/>
      <c r="G109" s="173" t="s">
        <v>162</v>
      </c>
      <c r="H109" s="174"/>
      <c r="I109" s="175"/>
      <c r="J109" s="7">
        <v>106732080</v>
      </c>
      <c r="K109" s="7">
        <f>K110</f>
        <v>106732080</v>
      </c>
      <c r="L109" s="36">
        <f t="shared" si="5"/>
        <v>0</v>
      </c>
    </row>
    <row r="110" spans="6:16" ht="20.25" customHeight="1" x14ac:dyDescent="0.15">
      <c r="F110" s="64"/>
      <c r="G110" s="73"/>
      <c r="H110" s="165" t="s">
        <v>162</v>
      </c>
      <c r="I110" s="166"/>
      <c r="J110" s="7">
        <v>106732080</v>
      </c>
      <c r="K110" s="7">
        <f>SUM(K111:K113)</f>
        <v>106732080</v>
      </c>
      <c r="L110" s="36">
        <f t="shared" si="5"/>
        <v>0</v>
      </c>
    </row>
    <row r="111" spans="6:16" ht="20.25" customHeight="1" x14ac:dyDescent="0.15">
      <c r="F111" s="64"/>
      <c r="G111" s="73"/>
      <c r="H111" s="39"/>
      <c r="I111" s="39" t="s">
        <v>14</v>
      </c>
      <c r="J111" s="7">
        <v>75643430</v>
      </c>
      <c r="K111" s="7">
        <v>75643430</v>
      </c>
      <c r="L111" s="36">
        <f t="shared" si="5"/>
        <v>0</v>
      </c>
      <c r="M111" s="31"/>
    </row>
    <row r="112" spans="6:16" ht="20.25" customHeight="1" x14ac:dyDescent="0.15">
      <c r="F112" s="64"/>
      <c r="G112" s="73"/>
      <c r="H112" s="39"/>
      <c r="I112" s="39" t="s">
        <v>40</v>
      </c>
      <c r="J112" s="7">
        <v>24748650</v>
      </c>
      <c r="K112" s="7">
        <v>24748650</v>
      </c>
      <c r="L112" s="36">
        <f t="shared" si="5"/>
        <v>0</v>
      </c>
      <c r="O112" s="31"/>
    </row>
    <row r="113" spans="6:16" ht="20.25" customHeight="1" x14ac:dyDescent="0.15">
      <c r="F113" s="64"/>
      <c r="G113" s="73"/>
      <c r="H113" s="39"/>
      <c r="I113" s="39" t="s">
        <v>24</v>
      </c>
      <c r="J113" s="7">
        <v>6340000</v>
      </c>
      <c r="K113" s="7">
        <v>6340000</v>
      </c>
      <c r="L113" s="36">
        <f t="shared" si="5"/>
        <v>0</v>
      </c>
      <c r="P113" s="31"/>
    </row>
    <row r="114" spans="6:16" ht="20.25" customHeight="1" x14ac:dyDescent="0.15">
      <c r="F114" s="64"/>
      <c r="G114" s="168" t="s">
        <v>127</v>
      </c>
      <c r="H114" s="169"/>
      <c r="I114" s="169"/>
      <c r="J114" s="30">
        <v>2000000</v>
      </c>
      <c r="K114" s="30">
        <f>K115</f>
        <v>0</v>
      </c>
      <c r="L114" s="36">
        <f t="shared" si="5"/>
        <v>-2000000</v>
      </c>
    </row>
    <row r="115" spans="6:16" ht="20.25" customHeight="1" x14ac:dyDescent="0.15">
      <c r="F115" s="64"/>
      <c r="G115" s="77"/>
      <c r="H115" s="150" t="s">
        <v>127</v>
      </c>
      <c r="I115" s="150"/>
      <c r="J115" s="30">
        <v>2000000</v>
      </c>
      <c r="K115" s="30">
        <f>K116</f>
        <v>0</v>
      </c>
      <c r="L115" s="36">
        <f t="shared" si="5"/>
        <v>-2000000</v>
      </c>
    </row>
    <row r="116" spans="6:16" ht="20.25" customHeight="1" x14ac:dyDescent="0.15">
      <c r="F116" s="64"/>
      <c r="G116" s="77"/>
      <c r="H116" s="39"/>
      <c r="I116" s="42" t="s">
        <v>127</v>
      </c>
      <c r="J116" s="30">
        <v>2000000</v>
      </c>
      <c r="K116" s="30">
        <v>0</v>
      </c>
      <c r="L116" s="36">
        <f t="shared" si="5"/>
        <v>-2000000</v>
      </c>
      <c r="P116" s="31"/>
    </row>
    <row r="117" spans="6:16" ht="20.25" customHeight="1" x14ac:dyDescent="0.15">
      <c r="F117" s="64"/>
      <c r="G117" s="168" t="s">
        <v>176</v>
      </c>
      <c r="H117" s="169"/>
      <c r="I117" s="169"/>
      <c r="J117" s="27">
        <v>4500000</v>
      </c>
      <c r="K117" s="27">
        <f>K118</f>
        <v>4500000</v>
      </c>
      <c r="L117" s="36">
        <f t="shared" si="5"/>
        <v>0</v>
      </c>
    </row>
    <row r="118" spans="6:16" ht="20.25" customHeight="1" x14ac:dyDescent="0.15">
      <c r="F118" s="64"/>
      <c r="G118" s="37"/>
      <c r="H118" s="171" t="s">
        <v>176</v>
      </c>
      <c r="I118" s="172"/>
      <c r="J118" s="27">
        <v>4500000</v>
      </c>
      <c r="K118" s="27">
        <f>K119</f>
        <v>4500000</v>
      </c>
      <c r="L118" s="36">
        <f t="shared" si="5"/>
        <v>0</v>
      </c>
      <c r="P118" s="31"/>
    </row>
    <row r="119" spans="6:16" ht="20.25" customHeight="1" x14ac:dyDescent="0.15">
      <c r="F119" s="64"/>
      <c r="G119" s="37"/>
      <c r="H119" s="39"/>
      <c r="I119" s="39" t="s">
        <v>57</v>
      </c>
      <c r="J119" s="27">
        <v>4500000</v>
      </c>
      <c r="K119" s="27">
        <v>4500000</v>
      </c>
      <c r="L119" s="36">
        <f t="shared" si="5"/>
        <v>0</v>
      </c>
      <c r="M119" s="31"/>
    </row>
    <row r="120" spans="6:16" ht="20.25" customHeight="1" x14ac:dyDescent="0.15">
      <c r="F120" s="64"/>
      <c r="G120" s="178" t="s">
        <v>175</v>
      </c>
      <c r="H120" s="179"/>
      <c r="I120" s="170"/>
      <c r="J120" s="30">
        <v>2000000</v>
      </c>
      <c r="K120" s="30">
        <f>K121</f>
        <v>2000000</v>
      </c>
      <c r="L120" s="36">
        <f t="shared" si="5"/>
        <v>0</v>
      </c>
      <c r="P120" s="31"/>
    </row>
    <row r="121" spans="6:16" ht="20.25" customHeight="1" x14ac:dyDescent="0.15">
      <c r="F121" s="64"/>
      <c r="G121" s="77"/>
      <c r="H121" s="150" t="s">
        <v>175</v>
      </c>
      <c r="I121" s="150"/>
      <c r="J121" s="30">
        <v>2000000</v>
      </c>
      <c r="K121" s="30">
        <f>K122</f>
        <v>2000000</v>
      </c>
      <c r="L121" s="36">
        <f t="shared" si="5"/>
        <v>0</v>
      </c>
    </row>
    <row r="122" spans="6:16" ht="20.25" customHeight="1" x14ac:dyDescent="0.15">
      <c r="F122" s="64"/>
      <c r="G122" s="77"/>
      <c r="H122" s="39"/>
      <c r="I122" s="42" t="s">
        <v>175</v>
      </c>
      <c r="J122" s="30">
        <v>2000000</v>
      </c>
      <c r="K122" s="30">
        <v>2000000</v>
      </c>
      <c r="L122" s="36">
        <f t="shared" si="5"/>
        <v>0</v>
      </c>
    </row>
    <row r="123" spans="6:16" ht="20.25" customHeight="1" x14ac:dyDescent="0.15">
      <c r="F123" s="64"/>
      <c r="G123" s="168" t="s">
        <v>147</v>
      </c>
      <c r="H123" s="169"/>
      <c r="I123" s="169"/>
      <c r="J123" s="30">
        <v>7200000</v>
      </c>
      <c r="K123" s="30">
        <f>K124</f>
        <v>7200000</v>
      </c>
      <c r="L123" s="36">
        <f t="shared" si="5"/>
        <v>0</v>
      </c>
      <c r="P123" s="31"/>
    </row>
    <row r="124" spans="6:16" ht="20.25" customHeight="1" x14ac:dyDescent="0.15">
      <c r="F124" s="64"/>
      <c r="G124" s="80"/>
      <c r="H124" s="165" t="s">
        <v>146</v>
      </c>
      <c r="I124" s="166"/>
      <c r="J124" s="30">
        <v>7200000</v>
      </c>
      <c r="K124" s="30">
        <f>K125</f>
        <v>7200000</v>
      </c>
      <c r="L124" s="36">
        <f t="shared" si="5"/>
        <v>0</v>
      </c>
    </row>
    <row r="125" spans="6:16" ht="20.25" customHeight="1" x14ac:dyDescent="0.15">
      <c r="F125" s="64"/>
      <c r="G125" s="37"/>
      <c r="H125" s="10"/>
      <c r="I125" s="41" t="s">
        <v>147</v>
      </c>
      <c r="J125" s="12">
        <v>7200000</v>
      </c>
      <c r="K125" s="12">
        <v>7200000</v>
      </c>
      <c r="L125" s="36">
        <f t="shared" si="5"/>
        <v>0</v>
      </c>
    </row>
    <row r="126" spans="6:16" ht="20.25" customHeight="1" x14ac:dyDescent="0.15">
      <c r="F126" s="64"/>
      <c r="G126" s="168" t="s">
        <v>178</v>
      </c>
      <c r="H126" s="169"/>
      <c r="I126" s="169"/>
      <c r="J126" s="30">
        <v>4600000</v>
      </c>
      <c r="K126" s="30">
        <f>K127</f>
        <v>4600000</v>
      </c>
      <c r="L126" s="36">
        <f t="shared" si="5"/>
        <v>0</v>
      </c>
    </row>
    <row r="127" spans="6:16" ht="20.25" customHeight="1" x14ac:dyDescent="0.15">
      <c r="F127" s="64"/>
      <c r="G127" s="77"/>
      <c r="H127" s="176" t="s">
        <v>177</v>
      </c>
      <c r="I127" s="177"/>
      <c r="J127" s="30">
        <v>4600000</v>
      </c>
      <c r="K127" s="30">
        <f>K128</f>
        <v>4600000</v>
      </c>
      <c r="L127" s="36">
        <f t="shared" si="5"/>
        <v>0</v>
      </c>
    </row>
    <row r="128" spans="6:16" ht="20.25" customHeight="1" x14ac:dyDescent="0.15">
      <c r="F128" s="64"/>
      <c r="G128" s="77"/>
      <c r="H128" s="39"/>
      <c r="I128" s="41" t="s">
        <v>178</v>
      </c>
      <c r="J128" s="30">
        <v>4600000</v>
      </c>
      <c r="K128" s="12">
        <v>4600000</v>
      </c>
      <c r="L128" s="36">
        <f t="shared" si="5"/>
        <v>0</v>
      </c>
    </row>
    <row r="129" spans="6:12" ht="20.25" customHeight="1" x14ac:dyDescent="0.15">
      <c r="F129" s="64"/>
      <c r="G129" s="173" t="s">
        <v>179</v>
      </c>
      <c r="H129" s="174"/>
      <c r="I129" s="175"/>
      <c r="J129" s="7">
        <v>2000000</v>
      </c>
      <c r="K129" s="7">
        <f>K130</f>
        <v>2000000</v>
      </c>
      <c r="L129" s="36">
        <f t="shared" si="5"/>
        <v>0</v>
      </c>
    </row>
    <row r="130" spans="6:12" ht="20.25" customHeight="1" x14ac:dyDescent="0.15">
      <c r="F130" s="64"/>
      <c r="G130" s="73"/>
      <c r="H130" s="165" t="s">
        <v>179</v>
      </c>
      <c r="I130" s="166"/>
      <c r="J130" s="7">
        <v>2000000</v>
      </c>
      <c r="K130" s="7">
        <f>K131</f>
        <v>2000000</v>
      </c>
      <c r="L130" s="36">
        <f t="shared" si="5"/>
        <v>0</v>
      </c>
    </row>
    <row r="131" spans="6:12" ht="20.25" customHeight="1" x14ac:dyDescent="0.15">
      <c r="F131" s="64"/>
      <c r="G131" s="73"/>
      <c r="H131" s="39"/>
      <c r="I131" s="39" t="s">
        <v>179</v>
      </c>
      <c r="J131" s="7">
        <v>2000000</v>
      </c>
      <c r="K131" s="7">
        <v>2000000</v>
      </c>
      <c r="L131" s="36">
        <f t="shared" si="5"/>
        <v>0</v>
      </c>
    </row>
    <row r="132" spans="6:12" ht="20.25" customHeight="1" x14ac:dyDescent="0.15">
      <c r="F132" s="64"/>
      <c r="G132" s="168" t="s">
        <v>148</v>
      </c>
      <c r="H132" s="169"/>
      <c r="I132" s="169"/>
      <c r="J132" s="30">
        <v>7500000</v>
      </c>
      <c r="K132" s="30">
        <f>K133</f>
        <v>7500000</v>
      </c>
      <c r="L132" s="36">
        <f t="shared" ref="L132:L168" si="7">K132-J132</f>
        <v>0</v>
      </c>
    </row>
    <row r="133" spans="6:12" ht="20.25" customHeight="1" x14ac:dyDescent="0.15">
      <c r="F133" s="64"/>
      <c r="G133" s="80"/>
      <c r="H133" s="165" t="s">
        <v>148</v>
      </c>
      <c r="I133" s="166"/>
      <c r="J133" s="30">
        <v>7500000</v>
      </c>
      <c r="K133" s="30">
        <f>K134</f>
        <v>7500000</v>
      </c>
      <c r="L133" s="36">
        <f t="shared" si="7"/>
        <v>0</v>
      </c>
    </row>
    <row r="134" spans="6:12" ht="20.25" customHeight="1" x14ac:dyDescent="0.15">
      <c r="F134" s="64"/>
      <c r="G134" s="37"/>
      <c r="H134" s="10"/>
      <c r="I134" s="10" t="s">
        <v>148</v>
      </c>
      <c r="J134" s="30">
        <v>7500000</v>
      </c>
      <c r="K134" s="30">
        <v>7500000</v>
      </c>
      <c r="L134" s="36">
        <f t="shared" si="7"/>
        <v>0</v>
      </c>
    </row>
    <row r="135" spans="6:12" ht="20.25" customHeight="1" x14ac:dyDescent="0.15">
      <c r="F135" s="64"/>
      <c r="G135" s="168" t="s">
        <v>181</v>
      </c>
      <c r="H135" s="169"/>
      <c r="I135" s="169"/>
      <c r="J135" s="30">
        <v>4000000</v>
      </c>
      <c r="K135" s="30">
        <f>K136</f>
        <v>0</v>
      </c>
      <c r="L135" s="36">
        <f t="shared" ref="L135:L150" si="8">K135-J135</f>
        <v>-4000000</v>
      </c>
    </row>
    <row r="136" spans="6:12" ht="20.25" customHeight="1" x14ac:dyDescent="0.15">
      <c r="F136" s="64"/>
      <c r="G136" s="80"/>
      <c r="H136" s="165" t="s">
        <v>181</v>
      </c>
      <c r="I136" s="166"/>
      <c r="J136" s="30">
        <v>4000000</v>
      </c>
      <c r="K136" s="30">
        <f>K137</f>
        <v>0</v>
      </c>
      <c r="L136" s="36">
        <f t="shared" si="8"/>
        <v>-4000000</v>
      </c>
    </row>
    <row r="137" spans="6:12" ht="20.25" customHeight="1" x14ac:dyDescent="0.15">
      <c r="F137" s="64"/>
      <c r="G137" s="37"/>
      <c r="H137" s="10"/>
      <c r="I137" s="10" t="s">
        <v>181</v>
      </c>
      <c r="J137" s="30">
        <v>4000000</v>
      </c>
      <c r="K137" s="30">
        <v>0</v>
      </c>
      <c r="L137" s="36">
        <f t="shared" si="8"/>
        <v>-4000000</v>
      </c>
    </row>
    <row r="138" spans="6:12" ht="20.25" customHeight="1" x14ac:dyDescent="0.15">
      <c r="F138" s="64"/>
      <c r="G138" s="168" t="s">
        <v>180</v>
      </c>
      <c r="H138" s="169"/>
      <c r="I138" s="169"/>
      <c r="J138" s="30">
        <v>7000000</v>
      </c>
      <c r="K138" s="30">
        <f>K139</f>
        <v>0</v>
      </c>
      <c r="L138" s="36">
        <f t="shared" si="8"/>
        <v>-7000000</v>
      </c>
    </row>
    <row r="139" spans="6:12" ht="20.25" customHeight="1" x14ac:dyDescent="0.15">
      <c r="F139" s="64"/>
      <c r="G139" s="80"/>
      <c r="H139" s="165" t="s">
        <v>180</v>
      </c>
      <c r="I139" s="166"/>
      <c r="J139" s="30">
        <v>7000000</v>
      </c>
      <c r="K139" s="30">
        <f>K140</f>
        <v>0</v>
      </c>
      <c r="L139" s="36">
        <f t="shared" si="8"/>
        <v>-7000000</v>
      </c>
    </row>
    <row r="140" spans="6:12" ht="20.25" customHeight="1" x14ac:dyDescent="0.15">
      <c r="F140" s="64"/>
      <c r="G140" s="37"/>
      <c r="H140" s="10"/>
      <c r="I140" s="10" t="s">
        <v>180</v>
      </c>
      <c r="J140" s="30">
        <v>7000000</v>
      </c>
      <c r="K140" s="30">
        <v>0</v>
      </c>
      <c r="L140" s="36">
        <f t="shared" si="8"/>
        <v>-7000000</v>
      </c>
    </row>
    <row r="141" spans="6:12" ht="20.25" customHeight="1" x14ac:dyDescent="0.15">
      <c r="F141" s="64"/>
      <c r="G141" s="168" t="s">
        <v>182</v>
      </c>
      <c r="H141" s="169"/>
      <c r="I141" s="169"/>
      <c r="J141" s="30">
        <v>782772000</v>
      </c>
      <c r="K141" s="30">
        <f>K142+K144+K146</f>
        <v>782772000</v>
      </c>
      <c r="L141" s="36">
        <f t="shared" si="8"/>
        <v>0</v>
      </c>
    </row>
    <row r="142" spans="6:12" ht="20.25" customHeight="1" x14ac:dyDescent="0.15">
      <c r="F142" s="64"/>
      <c r="G142" s="37"/>
      <c r="H142" s="165" t="s">
        <v>183</v>
      </c>
      <c r="I142" s="166"/>
      <c r="J142" s="30">
        <v>60977926</v>
      </c>
      <c r="K142" s="30">
        <f>K143</f>
        <v>60977926</v>
      </c>
      <c r="L142" s="36">
        <f t="shared" si="8"/>
        <v>0</v>
      </c>
    </row>
    <row r="143" spans="6:12" ht="20.25" customHeight="1" x14ac:dyDescent="0.15">
      <c r="F143" s="64"/>
      <c r="G143" s="37"/>
      <c r="H143" s="10"/>
      <c r="I143" s="10" t="s">
        <v>184</v>
      </c>
      <c r="J143" s="30">
        <v>60977926</v>
      </c>
      <c r="K143" s="30">
        <v>60977926</v>
      </c>
      <c r="L143" s="36">
        <f t="shared" si="8"/>
        <v>0</v>
      </c>
    </row>
    <row r="144" spans="6:12" ht="20.25" customHeight="1" x14ac:dyDescent="0.15">
      <c r="F144" s="64"/>
      <c r="G144" s="37"/>
      <c r="H144" s="165" t="s">
        <v>185</v>
      </c>
      <c r="I144" s="166"/>
      <c r="J144" s="30">
        <v>12051074</v>
      </c>
      <c r="K144" s="30">
        <f>K145</f>
        <v>12051074</v>
      </c>
      <c r="L144" s="36">
        <f t="shared" si="8"/>
        <v>0</v>
      </c>
    </row>
    <row r="145" spans="6:16" ht="20.25" customHeight="1" x14ac:dyDescent="0.15">
      <c r="F145" s="64"/>
      <c r="G145" s="37"/>
      <c r="H145" s="10"/>
      <c r="I145" s="10" t="s">
        <v>190</v>
      </c>
      <c r="J145" s="30">
        <v>12051074</v>
      </c>
      <c r="K145" s="30">
        <v>12051074</v>
      </c>
      <c r="L145" s="36">
        <f t="shared" si="8"/>
        <v>0</v>
      </c>
    </row>
    <row r="146" spans="6:16" ht="20.25" customHeight="1" x14ac:dyDescent="0.15">
      <c r="F146" s="64"/>
      <c r="G146" s="37"/>
      <c r="H146" s="165" t="s">
        <v>186</v>
      </c>
      <c r="I146" s="166"/>
      <c r="J146" s="30">
        <v>709743000</v>
      </c>
      <c r="K146" s="30">
        <f>K147</f>
        <v>709743000</v>
      </c>
      <c r="L146" s="36">
        <f t="shared" si="8"/>
        <v>0</v>
      </c>
    </row>
    <row r="147" spans="6:16" ht="20.25" customHeight="1" x14ac:dyDescent="0.15">
      <c r="F147" s="64"/>
      <c r="G147" s="37"/>
      <c r="H147" s="10"/>
      <c r="I147" s="10" t="s">
        <v>186</v>
      </c>
      <c r="J147" s="30">
        <v>709743000</v>
      </c>
      <c r="K147" s="30">
        <v>709743000</v>
      </c>
      <c r="L147" s="36">
        <f t="shared" si="8"/>
        <v>0</v>
      </c>
    </row>
    <row r="148" spans="6:16" ht="20.25" customHeight="1" x14ac:dyDescent="0.15">
      <c r="F148" s="64"/>
      <c r="G148" s="168" t="s">
        <v>195</v>
      </c>
      <c r="H148" s="169"/>
      <c r="I148" s="169"/>
      <c r="J148" s="30">
        <v>4000000</v>
      </c>
      <c r="K148" s="30">
        <f>K149</f>
        <v>0</v>
      </c>
      <c r="L148" s="36">
        <f t="shared" si="8"/>
        <v>-4000000</v>
      </c>
      <c r="P148" s="31"/>
    </row>
    <row r="149" spans="6:16" ht="20.25" customHeight="1" x14ac:dyDescent="0.15">
      <c r="F149" s="64"/>
      <c r="G149" s="80"/>
      <c r="H149" s="150" t="s">
        <v>195</v>
      </c>
      <c r="I149" s="150"/>
      <c r="J149" s="30">
        <v>4000000</v>
      </c>
      <c r="K149" s="30">
        <f>K150</f>
        <v>0</v>
      </c>
      <c r="L149" s="36">
        <f t="shared" si="8"/>
        <v>-4000000</v>
      </c>
    </row>
    <row r="150" spans="6:16" ht="20.25" customHeight="1" x14ac:dyDescent="0.15">
      <c r="F150" s="64"/>
      <c r="G150" s="37"/>
      <c r="H150" s="10"/>
      <c r="I150" s="10" t="s">
        <v>195</v>
      </c>
      <c r="J150" s="30">
        <v>4000000</v>
      </c>
      <c r="K150" s="30">
        <v>0</v>
      </c>
      <c r="L150" s="36">
        <f t="shared" si="8"/>
        <v>-4000000</v>
      </c>
    </row>
    <row r="151" spans="6:16" ht="20.25" customHeight="1" x14ac:dyDescent="0.15">
      <c r="F151" s="64"/>
      <c r="G151" s="168" t="s">
        <v>163</v>
      </c>
      <c r="H151" s="169"/>
      <c r="I151" s="169"/>
      <c r="J151" s="30">
        <v>37366843</v>
      </c>
      <c r="K151" s="30">
        <f>K152</f>
        <v>0</v>
      </c>
      <c r="L151" s="36">
        <f t="shared" si="7"/>
        <v>-37366843</v>
      </c>
      <c r="P151" s="31"/>
    </row>
    <row r="152" spans="6:16" ht="20.25" customHeight="1" x14ac:dyDescent="0.15">
      <c r="F152" s="64"/>
      <c r="G152" s="80"/>
      <c r="H152" s="150" t="s">
        <v>164</v>
      </c>
      <c r="I152" s="150"/>
      <c r="J152" s="30">
        <v>37366843</v>
      </c>
      <c r="K152" s="30">
        <f>K153</f>
        <v>0</v>
      </c>
      <c r="L152" s="36">
        <f t="shared" si="7"/>
        <v>-37366843</v>
      </c>
    </row>
    <row r="153" spans="6:16" ht="20.25" customHeight="1" x14ac:dyDescent="0.15">
      <c r="F153" s="64"/>
      <c r="G153" s="37"/>
      <c r="H153" s="10"/>
      <c r="I153" s="10" t="s">
        <v>163</v>
      </c>
      <c r="J153" s="30">
        <v>37366843</v>
      </c>
      <c r="K153" s="30">
        <v>0</v>
      </c>
      <c r="L153" s="36">
        <f t="shared" si="7"/>
        <v>-37366843</v>
      </c>
    </row>
    <row r="154" spans="6:16" ht="21" customHeight="1" x14ac:dyDescent="0.15">
      <c r="F154" s="64"/>
      <c r="G154" s="168" t="s">
        <v>187</v>
      </c>
      <c r="H154" s="169"/>
      <c r="I154" s="169"/>
      <c r="J154" s="30">
        <v>5000000</v>
      </c>
      <c r="K154" s="30">
        <f>K155</f>
        <v>0</v>
      </c>
      <c r="L154" s="36">
        <f t="shared" si="7"/>
        <v>-5000000</v>
      </c>
    </row>
    <row r="155" spans="6:16" ht="21" customHeight="1" x14ac:dyDescent="0.15">
      <c r="F155" s="64"/>
      <c r="G155" s="80"/>
      <c r="H155" s="150" t="s">
        <v>187</v>
      </c>
      <c r="I155" s="150"/>
      <c r="J155" s="30">
        <v>5000000</v>
      </c>
      <c r="K155" s="30">
        <f>K156</f>
        <v>0</v>
      </c>
      <c r="L155" s="36">
        <f t="shared" si="7"/>
        <v>-5000000</v>
      </c>
    </row>
    <row r="156" spans="6:16" ht="21" customHeight="1" x14ac:dyDescent="0.15">
      <c r="F156" s="64"/>
      <c r="G156" s="37"/>
      <c r="H156" s="10"/>
      <c r="I156" s="10" t="s">
        <v>187</v>
      </c>
      <c r="J156" s="30">
        <v>5000000</v>
      </c>
      <c r="K156" s="30">
        <v>0</v>
      </c>
      <c r="L156" s="36">
        <f t="shared" si="7"/>
        <v>-5000000</v>
      </c>
    </row>
    <row r="157" spans="6:16" ht="21" customHeight="1" x14ac:dyDescent="0.15">
      <c r="F157" s="64"/>
      <c r="G157" s="168" t="s">
        <v>188</v>
      </c>
      <c r="H157" s="169"/>
      <c r="I157" s="169"/>
      <c r="J157" s="30">
        <v>33700000</v>
      </c>
      <c r="K157" s="30">
        <f>K158</f>
        <v>33700000</v>
      </c>
      <c r="L157" s="36">
        <f t="shared" si="7"/>
        <v>0</v>
      </c>
    </row>
    <row r="158" spans="6:16" ht="21" customHeight="1" x14ac:dyDescent="0.15">
      <c r="F158" s="64"/>
      <c r="G158" s="80"/>
      <c r="H158" s="150" t="s">
        <v>188</v>
      </c>
      <c r="I158" s="150"/>
      <c r="J158" s="30">
        <v>33700000</v>
      </c>
      <c r="K158" s="30">
        <f>K159</f>
        <v>33700000</v>
      </c>
      <c r="L158" s="36">
        <f t="shared" si="7"/>
        <v>0</v>
      </c>
    </row>
    <row r="159" spans="6:16" ht="21" customHeight="1" x14ac:dyDescent="0.15">
      <c r="F159" s="64"/>
      <c r="G159" s="37"/>
      <c r="H159" s="10"/>
      <c r="I159" s="10" t="s">
        <v>188</v>
      </c>
      <c r="J159" s="30">
        <v>33700000</v>
      </c>
      <c r="K159" s="30">
        <v>33700000</v>
      </c>
      <c r="L159" s="36">
        <f t="shared" si="7"/>
        <v>0</v>
      </c>
    </row>
    <row r="160" spans="6:16" ht="21" customHeight="1" x14ac:dyDescent="0.15">
      <c r="F160" s="64"/>
      <c r="G160" s="168" t="s">
        <v>189</v>
      </c>
      <c r="H160" s="169"/>
      <c r="I160" s="169"/>
      <c r="J160" s="30">
        <v>20000000</v>
      </c>
      <c r="K160" s="30">
        <f>K161</f>
        <v>20000000</v>
      </c>
      <c r="L160" s="36">
        <f t="shared" si="7"/>
        <v>0</v>
      </c>
    </row>
    <row r="161" spans="1:16" ht="21" customHeight="1" x14ac:dyDescent="0.15">
      <c r="F161" s="64"/>
      <c r="G161" s="80"/>
      <c r="H161" s="150" t="s">
        <v>189</v>
      </c>
      <c r="I161" s="150"/>
      <c r="J161" s="30">
        <v>20000000</v>
      </c>
      <c r="K161" s="30">
        <f>K162</f>
        <v>20000000</v>
      </c>
      <c r="L161" s="36">
        <f t="shared" si="7"/>
        <v>0</v>
      </c>
    </row>
    <row r="162" spans="1:16" ht="21" customHeight="1" x14ac:dyDescent="0.15">
      <c r="F162" s="64"/>
      <c r="G162" s="37"/>
      <c r="H162" s="10"/>
      <c r="I162" s="10" t="s">
        <v>189</v>
      </c>
      <c r="J162" s="30">
        <v>20000000</v>
      </c>
      <c r="K162" s="30">
        <v>20000000</v>
      </c>
      <c r="L162" s="36">
        <f t="shared" si="7"/>
        <v>0</v>
      </c>
    </row>
    <row r="163" spans="1:16" ht="21" customHeight="1" x14ac:dyDescent="0.15">
      <c r="F163" s="64"/>
      <c r="G163" s="168" t="s">
        <v>165</v>
      </c>
      <c r="H163" s="169"/>
      <c r="I163" s="169"/>
      <c r="J163" s="30">
        <v>100000000</v>
      </c>
      <c r="K163" s="30">
        <f>K164</f>
        <v>100000000</v>
      </c>
      <c r="L163" s="36">
        <f t="shared" si="7"/>
        <v>0</v>
      </c>
    </row>
    <row r="164" spans="1:16" ht="21" customHeight="1" x14ac:dyDescent="0.15">
      <c r="F164" s="64"/>
      <c r="G164" s="80"/>
      <c r="H164" s="150" t="s">
        <v>165</v>
      </c>
      <c r="I164" s="150"/>
      <c r="J164" s="30">
        <v>100000000</v>
      </c>
      <c r="K164" s="30">
        <f>K165</f>
        <v>100000000</v>
      </c>
      <c r="L164" s="36">
        <f t="shared" si="7"/>
        <v>0</v>
      </c>
      <c r="P164" s="31"/>
    </row>
    <row r="165" spans="1:16" ht="21" customHeight="1" x14ac:dyDescent="0.15">
      <c r="F165" s="64"/>
      <c r="G165" s="37"/>
      <c r="H165" s="10"/>
      <c r="I165" s="10" t="s">
        <v>165</v>
      </c>
      <c r="J165" s="30">
        <v>100000000</v>
      </c>
      <c r="K165" s="30">
        <v>100000000</v>
      </c>
      <c r="L165" s="36">
        <f t="shared" si="7"/>
        <v>0</v>
      </c>
    </row>
    <row r="166" spans="1:16" s="1" customFormat="1" ht="21" customHeight="1" x14ac:dyDescent="0.15">
      <c r="D166" s="25"/>
      <c r="E166" s="69"/>
      <c r="F166" s="70"/>
      <c r="G166" s="170" t="s">
        <v>17</v>
      </c>
      <c r="H166" s="169"/>
      <c r="I166" s="169"/>
      <c r="J166" s="30">
        <v>1826596</v>
      </c>
      <c r="K166" s="30">
        <f>K167</f>
        <v>1826596</v>
      </c>
      <c r="L166" s="36">
        <f t="shared" si="7"/>
        <v>0</v>
      </c>
      <c r="P166" s="111"/>
    </row>
    <row r="167" spans="1:16" s="1" customFormat="1" ht="21" customHeight="1" x14ac:dyDescent="0.15">
      <c r="A167" s="71"/>
      <c r="B167" s="71"/>
      <c r="C167" s="4"/>
      <c r="D167" s="69"/>
      <c r="E167" s="69"/>
      <c r="F167" s="70"/>
      <c r="G167" s="40"/>
      <c r="H167" s="150" t="s">
        <v>17</v>
      </c>
      <c r="I167" s="150"/>
      <c r="J167" s="30">
        <v>1826596</v>
      </c>
      <c r="K167" s="30">
        <f>K168</f>
        <v>1826596</v>
      </c>
      <c r="L167" s="36">
        <f t="shared" si="7"/>
        <v>0</v>
      </c>
    </row>
    <row r="168" spans="1:16" ht="21" customHeight="1" x14ac:dyDescent="0.15">
      <c r="A168" s="71"/>
      <c r="B168" s="5"/>
      <c r="F168" s="64"/>
      <c r="G168" s="40"/>
      <c r="H168" s="39"/>
      <c r="I168" s="42" t="s">
        <v>17</v>
      </c>
      <c r="J168" s="30">
        <v>1826596</v>
      </c>
      <c r="K168" s="30">
        <v>1826596</v>
      </c>
      <c r="L168" s="36">
        <f t="shared" si="7"/>
        <v>0</v>
      </c>
    </row>
    <row r="169" spans="1:16" ht="21" customHeight="1" x14ac:dyDescent="0.15">
      <c r="F169" s="64"/>
      <c r="G169" s="158" t="s">
        <v>193</v>
      </c>
      <c r="H169" s="159"/>
      <c r="I169" s="159"/>
      <c r="J169" s="119">
        <v>800526</v>
      </c>
      <c r="K169" s="119">
        <f>K170</f>
        <v>800526</v>
      </c>
      <c r="L169" s="106">
        <f t="shared" ref="L169:L172" si="9">K169-J169</f>
        <v>0</v>
      </c>
    </row>
    <row r="170" spans="1:16" ht="21" customHeight="1" x14ac:dyDescent="0.15">
      <c r="F170" s="64"/>
      <c r="G170" s="80"/>
      <c r="H170" s="150" t="s">
        <v>193</v>
      </c>
      <c r="I170" s="150"/>
      <c r="J170" s="30">
        <v>800526</v>
      </c>
      <c r="K170" s="30">
        <f>K171+K172</f>
        <v>800526</v>
      </c>
      <c r="L170" s="36">
        <f t="shared" si="9"/>
        <v>0</v>
      </c>
      <c r="P170" s="31"/>
    </row>
    <row r="171" spans="1:16" ht="21" customHeight="1" x14ac:dyDescent="0.15">
      <c r="G171" s="37"/>
      <c r="H171" s="10"/>
      <c r="I171" s="10" t="s">
        <v>35</v>
      </c>
      <c r="J171" s="30">
        <v>300526</v>
      </c>
      <c r="K171" s="30">
        <v>300526</v>
      </c>
      <c r="L171" s="36">
        <f t="shared" si="9"/>
        <v>0</v>
      </c>
    </row>
    <row r="172" spans="1:16" ht="21" customHeight="1" thickBot="1" x14ac:dyDescent="0.2">
      <c r="G172" s="129"/>
      <c r="H172" s="130"/>
      <c r="I172" s="130" t="s">
        <v>194</v>
      </c>
      <c r="J172" s="130">
        <v>500000</v>
      </c>
      <c r="K172" s="141">
        <v>500000</v>
      </c>
      <c r="L172" s="38">
        <f t="shared" si="9"/>
        <v>0</v>
      </c>
    </row>
  </sheetData>
  <mergeCells count="78">
    <mergeCell ref="H142:I142"/>
    <mergeCell ref="H144:I144"/>
    <mergeCell ref="H146:I146"/>
    <mergeCell ref="G154:I154"/>
    <mergeCell ref="H155:I155"/>
    <mergeCell ref="G132:I132"/>
    <mergeCell ref="H133:I133"/>
    <mergeCell ref="G138:I138"/>
    <mergeCell ref="H139:I139"/>
    <mergeCell ref="G141:I141"/>
    <mergeCell ref="A1:L1"/>
    <mergeCell ref="A6:C6"/>
    <mergeCell ref="G6:I6"/>
    <mergeCell ref="H19:I19"/>
    <mergeCell ref="B8:C8"/>
    <mergeCell ref="A7:C7"/>
    <mergeCell ref="G7:I7"/>
    <mergeCell ref="H8:I8"/>
    <mergeCell ref="H15:I15"/>
    <mergeCell ref="A10:C10"/>
    <mergeCell ref="B11:C11"/>
    <mergeCell ref="A2:D2"/>
    <mergeCell ref="A3:F3"/>
    <mergeCell ref="G129:I129"/>
    <mergeCell ref="H59:I59"/>
    <mergeCell ref="G61:I61"/>
    <mergeCell ref="H68:I68"/>
    <mergeCell ref="H37:I37"/>
    <mergeCell ref="H53:I53"/>
    <mergeCell ref="H46:I46"/>
    <mergeCell ref="A16:C16"/>
    <mergeCell ref="A20:C20"/>
    <mergeCell ref="A28:C28"/>
    <mergeCell ref="B29:C29"/>
    <mergeCell ref="G100:I100"/>
    <mergeCell ref="H51:I51"/>
    <mergeCell ref="H121:I121"/>
    <mergeCell ref="G114:I114"/>
    <mergeCell ref="H115:I115"/>
    <mergeCell ref="G39:I39"/>
    <mergeCell ref="H40:I40"/>
    <mergeCell ref="G104:I104"/>
    <mergeCell ref="G45:I45"/>
    <mergeCell ref="H74:I74"/>
    <mergeCell ref="H87:I87"/>
    <mergeCell ref="H89:I89"/>
    <mergeCell ref="H95:I95"/>
    <mergeCell ref="H101:I101"/>
    <mergeCell ref="G169:I169"/>
    <mergeCell ref="H170:I170"/>
    <mergeCell ref="G148:I148"/>
    <mergeCell ref="H149:I149"/>
    <mergeCell ref="G166:I166"/>
    <mergeCell ref="H167:I167"/>
    <mergeCell ref="H161:I161"/>
    <mergeCell ref="G151:I151"/>
    <mergeCell ref="H152:I152"/>
    <mergeCell ref="H158:I158"/>
    <mergeCell ref="G160:I160"/>
    <mergeCell ref="G163:I163"/>
    <mergeCell ref="H164:I164"/>
    <mergeCell ref="G157:I157"/>
    <mergeCell ref="G135:I135"/>
    <mergeCell ref="H136:I136"/>
    <mergeCell ref="H42:I42"/>
    <mergeCell ref="G50:I50"/>
    <mergeCell ref="G117:I117"/>
    <mergeCell ref="H118:I118"/>
    <mergeCell ref="H105:I105"/>
    <mergeCell ref="G86:I86"/>
    <mergeCell ref="H130:I130"/>
    <mergeCell ref="G109:I109"/>
    <mergeCell ref="H110:I110"/>
    <mergeCell ref="H127:I127"/>
    <mergeCell ref="G126:I126"/>
    <mergeCell ref="G123:I123"/>
    <mergeCell ref="H124:I124"/>
    <mergeCell ref="G120:I12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portrait" r:id="rId1"/>
  <rowBreaks count="2" manualBreakCount="2">
    <brk id="60" max="11" man="1"/>
    <brk id="13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P51"/>
  <sheetViews>
    <sheetView tabSelected="1" zoomScale="130" zoomScaleNormal="130" workbookViewId="0">
      <selection activeCell="N7" sqref="N7"/>
    </sheetView>
  </sheetViews>
  <sheetFormatPr defaultRowHeight="12" x14ac:dyDescent="0.15"/>
  <cols>
    <col min="1" max="1" width="2.77734375" style="3" customWidth="1"/>
    <col min="2" max="2" width="3.44140625" style="3" customWidth="1"/>
    <col min="3" max="3" width="12.77734375" style="4" customWidth="1"/>
    <col min="4" max="4" width="12.5546875" style="5" customWidth="1"/>
    <col min="5" max="5" width="13.44140625" style="5" customWidth="1"/>
    <col min="6" max="6" width="11.5546875" style="5" customWidth="1"/>
    <col min="7" max="8" width="2.77734375" style="5" customWidth="1"/>
    <col min="9" max="9" width="17.21875" style="5" customWidth="1"/>
    <col min="10" max="10" width="16.33203125" style="11" customWidth="1"/>
    <col min="11" max="11" width="14.44140625" style="20" customWidth="1"/>
    <col min="12" max="12" width="11.77734375" style="11" customWidth="1"/>
    <col min="13" max="16384" width="8.88671875" style="5"/>
  </cols>
  <sheetData>
    <row r="1" spans="1:12" s="1" customFormat="1" ht="12.75" customHeight="1" x14ac:dyDescent="0.15">
      <c r="A1" s="160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2"/>
    </row>
    <row r="2" spans="1:12" s="9" customFormat="1" ht="17.25" customHeight="1" x14ac:dyDescent="0.15">
      <c r="A2" s="154" t="s">
        <v>200</v>
      </c>
      <c r="B2" s="155"/>
      <c r="C2" s="155"/>
      <c r="D2" s="155"/>
      <c r="E2" s="83"/>
      <c r="F2" s="84"/>
      <c r="G2" s="48"/>
      <c r="H2" s="48"/>
      <c r="I2" s="14"/>
      <c r="J2" s="49"/>
      <c r="K2" s="49"/>
      <c r="L2" s="49"/>
    </row>
    <row r="3" spans="1:12" s="9" customFormat="1" ht="17.25" customHeight="1" x14ac:dyDescent="0.15">
      <c r="A3" s="154" t="s">
        <v>202</v>
      </c>
      <c r="B3" s="155"/>
      <c r="C3" s="155"/>
      <c r="D3" s="155"/>
      <c r="E3" s="155"/>
      <c r="F3" s="155"/>
      <c r="G3" s="48"/>
      <c r="H3" s="48"/>
      <c r="I3" s="14"/>
      <c r="J3" s="49"/>
      <c r="K3" s="49"/>
      <c r="L3" s="49"/>
    </row>
    <row r="4" spans="1:12" s="6" customFormat="1" ht="19.5" customHeight="1" thickBot="1" x14ac:dyDescent="0.2">
      <c r="A4" s="91"/>
      <c r="B4" s="92"/>
      <c r="C4" s="93"/>
      <c r="D4" s="92"/>
      <c r="E4" s="92"/>
      <c r="F4" s="92"/>
      <c r="G4" s="92"/>
      <c r="H4" s="92"/>
      <c r="I4" s="92"/>
      <c r="J4" s="86"/>
      <c r="K4" s="90"/>
      <c r="L4" s="88" t="s">
        <v>20</v>
      </c>
    </row>
    <row r="5" spans="1:12" ht="33" customHeight="1" x14ac:dyDescent="0.15">
      <c r="A5" s="32" t="s">
        <v>0</v>
      </c>
      <c r="B5" s="33" t="s">
        <v>1</v>
      </c>
      <c r="C5" s="34" t="s">
        <v>2</v>
      </c>
      <c r="D5" s="98" t="s">
        <v>206</v>
      </c>
      <c r="E5" s="98" t="s">
        <v>197</v>
      </c>
      <c r="F5" s="34" t="s">
        <v>171</v>
      </c>
      <c r="G5" s="34" t="s">
        <v>0</v>
      </c>
      <c r="H5" s="34" t="s">
        <v>1</v>
      </c>
      <c r="I5" s="34" t="s">
        <v>2</v>
      </c>
      <c r="J5" s="98" t="s">
        <v>206</v>
      </c>
      <c r="K5" s="98" t="s">
        <v>197</v>
      </c>
      <c r="L5" s="35" t="s">
        <v>171</v>
      </c>
    </row>
    <row r="6" spans="1:12" s="1" customFormat="1" ht="25.5" customHeight="1" x14ac:dyDescent="0.15">
      <c r="A6" s="156" t="s">
        <v>15</v>
      </c>
      <c r="B6" s="157"/>
      <c r="C6" s="157"/>
      <c r="D6" s="112">
        <v>4492191055</v>
      </c>
      <c r="E6" s="112">
        <f>E7+E10+E15+E19</f>
        <v>4411002955</v>
      </c>
      <c r="F6" s="15">
        <f>E6-D6</f>
        <v>-81188100</v>
      </c>
      <c r="G6" s="157" t="s">
        <v>15</v>
      </c>
      <c r="H6" s="157"/>
      <c r="I6" s="157"/>
      <c r="J6" s="12">
        <f>SUM(J7,J19,J33,J39,J42,J45)</f>
        <v>4492191055</v>
      </c>
      <c r="K6" s="12">
        <f>K7+K19+K33+K39+K42+K45</f>
        <v>4411002955</v>
      </c>
      <c r="L6" s="36">
        <f>K6-J6</f>
        <v>-81188100</v>
      </c>
    </row>
    <row r="7" spans="1:12" s="1" customFormat="1" ht="25.5" customHeight="1" x14ac:dyDescent="0.15">
      <c r="A7" s="163" t="s">
        <v>104</v>
      </c>
      <c r="B7" s="150"/>
      <c r="C7" s="150"/>
      <c r="D7" s="15">
        <v>1500000000</v>
      </c>
      <c r="E7" s="15">
        <f>E8</f>
        <v>1500000000</v>
      </c>
      <c r="F7" s="15">
        <f t="shared" ref="F7:F9" si="0">E7-D7</f>
        <v>0</v>
      </c>
      <c r="G7" s="176" t="s">
        <v>40</v>
      </c>
      <c r="H7" s="187"/>
      <c r="I7" s="177"/>
      <c r="J7" s="12">
        <f>J8+J13</f>
        <v>404296190</v>
      </c>
      <c r="K7" s="12">
        <f>K8+K13</f>
        <v>363624000</v>
      </c>
      <c r="L7" s="36">
        <f t="shared" ref="L7:L10" si="1">K7-J7</f>
        <v>-40672190</v>
      </c>
    </row>
    <row r="8" spans="1:12" s="1" customFormat="1" ht="25.5" customHeight="1" x14ac:dyDescent="0.15">
      <c r="A8" s="63"/>
      <c r="B8" s="150" t="s">
        <v>104</v>
      </c>
      <c r="C8" s="150"/>
      <c r="D8" s="15">
        <v>1500000000</v>
      </c>
      <c r="E8" s="15">
        <f>E9</f>
        <v>1500000000</v>
      </c>
      <c r="F8" s="15">
        <f t="shared" si="0"/>
        <v>0</v>
      </c>
      <c r="G8" s="39"/>
      <c r="H8" s="97" t="s">
        <v>14</v>
      </c>
      <c r="I8" s="40"/>
      <c r="J8" s="12">
        <f>SUM(J9:J12)</f>
        <v>264021200</v>
      </c>
      <c r="K8" s="12">
        <f>SUM(K9:K12)</f>
        <v>248140000</v>
      </c>
      <c r="L8" s="36">
        <f t="shared" si="1"/>
        <v>-15881200</v>
      </c>
    </row>
    <row r="9" spans="1:12" s="1" customFormat="1" ht="25.5" customHeight="1" x14ac:dyDescent="0.15">
      <c r="A9" s="77"/>
      <c r="C9" s="42" t="s">
        <v>166</v>
      </c>
      <c r="D9" s="22">
        <v>1500000000</v>
      </c>
      <c r="E9" s="22">
        <v>1500000000</v>
      </c>
      <c r="F9" s="15">
        <f t="shared" si="0"/>
        <v>0</v>
      </c>
      <c r="G9" s="39"/>
      <c r="H9" s="39"/>
      <c r="I9" s="42" t="s">
        <v>13</v>
      </c>
      <c r="J9" s="12">
        <v>172457170</v>
      </c>
      <c r="K9" s="12">
        <v>179986000</v>
      </c>
      <c r="L9" s="36">
        <f t="shared" si="1"/>
        <v>7528830</v>
      </c>
    </row>
    <row r="10" spans="1:12" ht="25.5" customHeight="1" x14ac:dyDescent="0.15">
      <c r="A10" s="163" t="s">
        <v>19</v>
      </c>
      <c r="B10" s="150"/>
      <c r="C10" s="150"/>
      <c r="D10" s="15">
        <v>2982099100</v>
      </c>
      <c r="E10" s="15">
        <f>SUM(E11)</f>
        <v>2900911000</v>
      </c>
      <c r="F10" s="15">
        <f t="shared" ref="F10:F22" si="2">E10-D10</f>
        <v>-81188100</v>
      </c>
      <c r="G10" s="39"/>
      <c r="H10" s="39"/>
      <c r="I10" s="42" t="s">
        <v>32</v>
      </c>
      <c r="J10" s="12">
        <v>16854000</v>
      </c>
      <c r="K10" s="12">
        <v>17341000</v>
      </c>
      <c r="L10" s="36">
        <f t="shared" si="1"/>
        <v>487000</v>
      </c>
    </row>
    <row r="11" spans="1:12" ht="25.5" customHeight="1" x14ac:dyDescent="0.15">
      <c r="A11" s="77"/>
      <c r="B11" s="150" t="s">
        <v>19</v>
      </c>
      <c r="C11" s="150"/>
      <c r="D11" s="15">
        <v>2982099100</v>
      </c>
      <c r="E11" s="15">
        <f>SUM(E12:E14)</f>
        <v>2900911000</v>
      </c>
      <c r="F11" s="15">
        <f t="shared" si="2"/>
        <v>-81188100</v>
      </c>
      <c r="G11" s="39"/>
      <c r="H11" s="39"/>
      <c r="I11" s="42" t="s">
        <v>21</v>
      </c>
      <c r="J11" s="12">
        <v>52617030</v>
      </c>
      <c r="K11" s="12">
        <v>30212000</v>
      </c>
      <c r="L11" s="36">
        <f t="shared" ref="L11:L49" si="3">K11-J11</f>
        <v>-22405030</v>
      </c>
    </row>
    <row r="12" spans="1:12" ht="25.5" customHeight="1" x14ac:dyDescent="0.15">
      <c r="A12" s="77"/>
      <c r="B12" s="39"/>
      <c r="C12" s="42" t="s">
        <v>198</v>
      </c>
      <c r="D12" s="15">
        <v>833592000</v>
      </c>
      <c r="E12" s="15">
        <v>799710000</v>
      </c>
      <c r="F12" s="15">
        <f t="shared" si="2"/>
        <v>-33882000</v>
      </c>
      <c r="G12" s="39"/>
      <c r="H12" s="39"/>
      <c r="I12" s="42" t="s">
        <v>11</v>
      </c>
      <c r="J12" s="12">
        <v>22093000</v>
      </c>
      <c r="K12" s="12">
        <v>20601000</v>
      </c>
      <c r="L12" s="36">
        <f t="shared" si="3"/>
        <v>-1492000</v>
      </c>
    </row>
    <row r="13" spans="1:12" s="6" customFormat="1" ht="25.5" customHeight="1" x14ac:dyDescent="0.15">
      <c r="A13" s="77"/>
      <c r="B13" s="39"/>
      <c r="C13" s="66" t="s">
        <v>199</v>
      </c>
      <c r="D13" s="22">
        <v>1165783100</v>
      </c>
      <c r="E13" s="22">
        <v>1163142000</v>
      </c>
      <c r="F13" s="15">
        <f t="shared" si="2"/>
        <v>-2641100</v>
      </c>
      <c r="G13" s="39"/>
      <c r="H13" s="150" t="s">
        <v>22</v>
      </c>
      <c r="I13" s="150"/>
      <c r="J13" s="16">
        <f>SUM(J14:J18)</f>
        <v>140274990</v>
      </c>
      <c r="K13" s="16">
        <f>SUM(K14:K18)</f>
        <v>115484000</v>
      </c>
      <c r="L13" s="36">
        <f t="shared" si="3"/>
        <v>-24790990</v>
      </c>
    </row>
    <row r="14" spans="1:12" s="6" customFormat="1" ht="25.5" customHeight="1" x14ac:dyDescent="0.15">
      <c r="A14" s="37"/>
      <c r="B14" s="10"/>
      <c r="C14" s="10" t="s">
        <v>192</v>
      </c>
      <c r="D14" s="15">
        <v>982724000</v>
      </c>
      <c r="E14" s="15">
        <v>938059000</v>
      </c>
      <c r="F14" s="15">
        <f t="shared" si="2"/>
        <v>-44665000</v>
      </c>
      <c r="G14" s="39"/>
      <c r="H14" s="39"/>
      <c r="I14" s="42" t="s">
        <v>139</v>
      </c>
      <c r="J14" s="16">
        <v>3600000</v>
      </c>
      <c r="K14" s="16">
        <v>3600000</v>
      </c>
      <c r="L14" s="36">
        <f t="shared" si="3"/>
        <v>0</v>
      </c>
    </row>
    <row r="15" spans="1:12" s="6" customFormat="1" ht="25.5" customHeight="1" x14ac:dyDescent="0.15">
      <c r="A15" s="77" t="s">
        <v>9</v>
      </c>
      <c r="B15" s="39"/>
      <c r="C15" s="39"/>
      <c r="D15" s="15">
        <v>8041955</v>
      </c>
      <c r="E15" s="15">
        <f>E16</f>
        <v>8041955</v>
      </c>
      <c r="F15" s="15">
        <f t="shared" si="2"/>
        <v>0</v>
      </c>
      <c r="G15" s="39"/>
      <c r="H15" s="39"/>
      <c r="I15" s="42" t="s">
        <v>140</v>
      </c>
      <c r="J15" s="16">
        <v>0</v>
      </c>
      <c r="K15" s="16">
        <v>1000000</v>
      </c>
      <c r="L15" s="36">
        <f t="shared" si="3"/>
        <v>1000000</v>
      </c>
    </row>
    <row r="16" spans="1:12" s="6" customFormat="1" ht="25.5" customHeight="1" x14ac:dyDescent="0.15">
      <c r="A16" s="63"/>
      <c r="B16" s="39" t="s">
        <v>9</v>
      </c>
      <c r="C16" s="39"/>
      <c r="D16" s="15">
        <v>8041955</v>
      </c>
      <c r="E16" s="15">
        <f>E17+E18</f>
        <v>8041955</v>
      </c>
      <c r="F16" s="15">
        <f t="shared" si="2"/>
        <v>0</v>
      </c>
      <c r="G16" s="10"/>
      <c r="I16" s="42" t="s">
        <v>133</v>
      </c>
      <c r="J16" s="16">
        <v>0</v>
      </c>
      <c r="K16" s="16">
        <v>540000</v>
      </c>
      <c r="L16" s="36">
        <f t="shared" si="3"/>
        <v>540000</v>
      </c>
    </row>
    <row r="17" spans="1:12" s="6" customFormat="1" ht="25.5" customHeight="1" x14ac:dyDescent="0.15">
      <c r="A17" s="77"/>
      <c r="B17" s="72"/>
      <c r="C17" s="39" t="s">
        <v>8</v>
      </c>
      <c r="D17" s="113">
        <v>8041955</v>
      </c>
      <c r="E17" s="22">
        <v>8041955</v>
      </c>
      <c r="F17" s="15">
        <f t="shared" si="2"/>
        <v>0</v>
      </c>
      <c r="G17" s="10"/>
      <c r="H17" s="39"/>
      <c r="I17" s="42" t="s">
        <v>167</v>
      </c>
      <c r="J17" s="16">
        <v>75777630</v>
      </c>
      <c r="K17" s="16">
        <v>50285840</v>
      </c>
      <c r="L17" s="36">
        <f t="shared" si="3"/>
        <v>-25491790</v>
      </c>
    </row>
    <row r="18" spans="1:12" s="6" customFormat="1" ht="25.5" customHeight="1" x14ac:dyDescent="0.15">
      <c r="A18" s="37"/>
      <c r="B18" s="10"/>
      <c r="C18" s="21" t="s">
        <v>154</v>
      </c>
      <c r="D18" s="16">
        <v>0</v>
      </c>
      <c r="E18" s="16">
        <v>0</v>
      </c>
      <c r="F18" s="15">
        <f t="shared" si="2"/>
        <v>0</v>
      </c>
      <c r="G18" s="10"/>
      <c r="H18" s="39"/>
      <c r="I18" s="42" t="s">
        <v>168</v>
      </c>
      <c r="J18" s="16">
        <v>60897360</v>
      </c>
      <c r="K18" s="16">
        <v>60058160</v>
      </c>
      <c r="L18" s="36">
        <f t="shared" si="3"/>
        <v>-839200</v>
      </c>
    </row>
    <row r="19" spans="1:12" s="6" customFormat="1" ht="25.5" customHeight="1" x14ac:dyDescent="0.15">
      <c r="A19" s="182" t="s">
        <v>31</v>
      </c>
      <c r="B19" s="183"/>
      <c r="C19" s="183"/>
      <c r="D19" s="120">
        <v>2050000</v>
      </c>
      <c r="E19" s="120">
        <f>E20</f>
        <v>2050000</v>
      </c>
      <c r="F19" s="15">
        <f t="shared" si="2"/>
        <v>0</v>
      </c>
      <c r="G19" s="114" t="s">
        <v>24</v>
      </c>
      <c r="H19" s="114"/>
      <c r="I19" s="40"/>
      <c r="J19" s="16">
        <f>J20+J25+J28+J31</f>
        <v>2396543810</v>
      </c>
      <c r="K19" s="16">
        <f>K20+K25+K28+K31</f>
        <v>2352304000</v>
      </c>
      <c r="L19" s="36">
        <f t="shared" si="3"/>
        <v>-44239810</v>
      </c>
    </row>
    <row r="20" spans="1:12" s="6" customFormat="1" ht="25.5" customHeight="1" x14ac:dyDescent="0.15">
      <c r="A20" s="63"/>
      <c r="B20" s="150" t="s">
        <v>31</v>
      </c>
      <c r="C20" s="150"/>
      <c r="D20" s="15">
        <v>2050000</v>
      </c>
      <c r="E20" s="15">
        <f>SUM(E21:E22)</f>
        <v>2050000</v>
      </c>
      <c r="F20" s="15">
        <f t="shared" si="2"/>
        <v>0</v>
      </c>
      <c r="G20" s="40"/>
      <c r="H20" s="165" t="s">
        <v>25</v>
      </c>
      <c r="I20" s="166"/>
      <c r="J20" s="16">
        <f>SUM(J21:J24)</f>
        <v>2060023810</v>
      </c>
      <c r="K20" s="146">
        <f>SUM(K21:K24)</f>
        <v>2015784000</v>
      </c>
      <c r="L20" s="36">
        <f t="shared" si="3"/>
        <v>-44239810</v>
      </c>
    </row>
    <row r="21" spans="1:12" s="6" customFormat="1" ht="25.5" customHeight="1" x14ac:dyDescent="0.15">
      <c r="A21" s="77"/>
      <c r="B21" s="72"/>
      <c r="C21" s="95" t="s">
        <v>157</v>
      </c>
      <c r="D21" s="15">
        <v>1650000</v>
      </c>
      <c r="E21" s="15">
        <v>1650000</v>
      </c>
      <c r="F21" s="15">
        <f t="shared" si="2"/>
        <v>0</v>
      </c>
      <c r="G21" s="40"/>
      <c r="H21" s="39"/>
      <c r="I21" s="10" t="s">
        <v>134</v>
      </c>
      <c r="J21" s="16">
        <v>440448810</v>
      </c>
      <c r="K21" s="147">
        <v>432284000</v>
      </c>
      <c r="L21" s="36">
        <f t="shared" si="3"/>
        <v>-8164810</v>
      </c>
    </row>
    <row r="22" spans="1:12" s="6" customFormat="1" ht="25.5" customHeight="1" thickBot="1" x14ac:dyDescent="0.2">
      <c r="A22" s="44"/>
      <c r="B22" s="45"/>
      <c r="C22" s="45" t="s">
        <v>191</v>
      </c>
      <c r="D22" s="43">
        <v>400000</v>
      </c>
      <c r="E22" s="43">
        <v>400000</v>
      </c>
      <c r="F22" s="43">
        <f t="shared" si="2"/>
        <v>0</v>
      </c>
      <c r="G22" s="40"/>
      <c r="H22" s="10"/>
      <c r="I22" s="42" t="s">
        <v>135</v>
      </c>
      <c r="J22" s="16">
        <v>1224075000</v>
      </c>
      <c r="K22" s="147">
        <v>1200000000</v>
      </c>
      <c r="L22" s="36">
        <f t="shared" si="3"/>
        <v>-24075000</v>
      </c>
    </row>
    <row r="23" spans="1:12" s="6" customFormat="1" ht="25.5" customHeight="1" x14ac:dyDescent="0.15">
      <c r="A23" s="1"/>
      <c r="B23" s="48"/>
      <c r="C23" s="48"/>
      <c r="D23" s="54"/>
      <c r="E23" s="54"/>
      <c r="F23" s="109"/>
      <c r="G23" s="40"/>
      <c r="H23" s="39"/>
      <c r="I23" s="42" t="s">
        <v>95</v>
      </c>
      <c r="J23" s="16">
        <v>119500000</v>
      </c>
      <c r="K23" s="147">
        <v>264000000</v>
      </c>
      <c r="L23" s="36">
        <f t="shared" si="3"/>
        <v>144500000</v>
      </c>
    </row>
    <row r="24" spans="1:12" s="6" customFormat="1" ht="25.5" customHeight="1" x14ac:dyDescent="0.15">
      <c r="A24" s="48"/>
      <c r="B24" s="1"/>
      <c r="C24" s="48"/>
      <c r="D24" s="126"/>
      <c r="E24" s="127"/>
      <c r="F24" s="75"/>
      <c r="G24" s="40"/>
      <c r="H24" s="39"/>
      <c r="I24" s="42" t="s">
        <v>136</v>
      </c>
      <c r="J24" s="16">
        <v>276000000</v>
      </c>
      <c r="K24" s="16">
        <v>119500000</v>
      </c>
      <c r="L24" s="36">
        <f t="shared" si="3"/>
        <v>-156500000</v>
      </c>
    </row>
    <row r="25" spans="1:12" s="6" customFormat="1" ht="25.5" customHeight="1" x14ac:dyDescent="0.15">
      <c r="A25" s="11"/>
      <c r="B25" s="11"/>
      <c r="C25" s="142"/>
      <c r="D25" s="49"/>
      <c r="E25" s="49"/>
      <c r="F25" s="75"/>
      <c r="H25" s="150" t="s">
        <v>18</v>
      </c>
      <c r="I25" s="150"/>
      <c r="J25" s="16">
        <f>J26+J27</f>
        <v>56680000</v>
      </c>
      <c r="K25" s="16">
        <f>K26+K27</f>
        <v>56680000</v>
      </c>
      <c r="L25" s="36">
        <f t="shared" si="3"/>
        <v>0</v>
      </c>
    </row>
    <row r="26" spans="1:12" s="1" customFormat="1" ht="25.5" customHeight="1" x14ac:dyDescent="0.15">
      <c r="A26" s="48"/>
      <c r="C26" s="48"/>
      <c r="D26" s="25"/>
      <c r="E26" s="25"/>
      <c r="F26" s="75"/>
      <c r="H26" s="39"/>
      <c r="I26" s="42" t="s">
        <v>26</v>
      </c>
      <c r="J26" s="12">
        <v>4600000</v>
      </c>
      <c r="K26" s="12">
        <v>4600000</v>
      </c>
      <c r="L26" s="36">
        <f t="shared" si="3"/>
        <v>0</v>
      </c>
    </row>
    <row r="27" spans="1:12" s="1" customFormat="1" ht="25.5" customHeight="1" x14ac:dyDescent="0.15">
      <c r="A27" s="11"/>
      <c r="B27" s="11"/>
      <c r="C27" s="142"/>
      <c r="D27" s="143"/>
      <c r="E27" s="143"/>
      <c r="F27" s="75"/>
      <c r="H27" s="29"/>
      <c r="I27" s="29" t="s">
        <v>23</v>
      </c>
      <c r="J27" s="12">
        <v>52080000</v>
      </c>
      <c r="K27" s="12">
        <v>52080000</v>
      </c>
      <c r="L27" s="36">
        <f t="shared" si="3"/>
        <v>0</v>
      </c>
    </row>
    <row r="28" spans="1:12" s="1" customFormat="1" ht="25.5" customHeight="1" x14ac:dyDescent="0.15">
      <c r="B28" s="164"/>
      <c r="C28" s="164"/>
      <c r="D28" s="49"/>
      <c r="E28" s="49"/>
      <c r="F28" s="75"/>
      <c r="H28" s="150" t="s">
        <v>27</v>
      </c>
      <c r="I28" s="150"/>
      <c r="J28" s="12">
        <f>J29+J30</f>
        <v>272400000</v>
      </c>
      <c r="K28" s="12">
        <f>K29+K30</f>
        <v>272400000</v>
      </c>
      <c r="L28" s="36">
        <f t="shared" si="3"/>
        <v>0</v>
      </c>
    </row>
    <row r="29" spans="1:12" s="1" customFormat="1" ht="25.5" customHeight="1" x14ac:dyDescent="0.15">
      <c r="A29" s="48"/>
      <c r="C29" s="48"/>
      <c r="D29" s="49"/>
      <c r="E29" s="49"/>
      <c r="F29" s="75"/>
      <c r="H29" s="39"/>
      <c r="I29" s="42" t="s">
        <v>28</v>
      </c>
      <c r="J29" s="12">
        <v>270000000</v>
      </c>
      <c r="K29" s="27">
        <v>270000000</v>
      </c>
      <c r="L29" s="36">
        <f t="shared" si="3"/>
        <v>0</v>
      </c>
    </row>
    <row r="30" spans="1:12" s="1" customFormat="1" ht="25.5" customHeight="1" x14ac:dyDescent="0.15">
      <c r="A30" s="164"/>
      <c r="B30" s="164"/>
      <c r="C30" s="164"/>
      <c r="D30" s="143"/>
      <c r="E30" s="143"/>
      <c r="F30" s="75"/>
      <c r="G30" s="40"/>
      <c r="H30" s="39"/>
      <c r="I30" s="42" t="s">
        <v>29</v>
      </c>
      <c r="J30" s="12">
        <v>2400000</v>
      </c>
      <c r="K30" s="12">
        <v>2400000</v>
      </c>
      <c r="L30" s="36">
        <f t="shared" si="3"/>
        <v>0</v>
      </c>
    </row>
    <row r="31" spans="1:12" s="1" customFormat="1" ht="25.5" customHeight="1" x14ac:dyDescent="0.15">
      <c r="B31" s="164"/>
      <c r="C31" s="164"/>
      <c r="D31" s="49"/>
      <c r="E31" s="49"/>
      <c r="F31" s="75"/>
      <c r="G31" s="40"/>
      <c r="H31" s="150" t="s">
        <v>96</v>
      </c>
      <c r="I31" s="150"/>
      <c r="J31" s="12">
        <f>J32</f>
        <v>7440000</v>
      </c>
      <c r="K31" s="12">
        <f>K32</f>
        <v>7440000</v>
      </c>
      <c r="L31" s="36">
        <f t="shared" si="3"/>
        <v>0</v>
      </c>
    </row>
    <row r="32" spans="1:12" ht="25.5" customHeight="1" x14ac:dyDescent="0.15">
      <c r="A32" s="48"/>
      <c r="B32" s="1"/>
      <c r="C32" s="48"/>
      <c r="D32" s="49"/>
      <c r="E32" s="49"/>
      <c r="F32" s="75"/>
      <c r="G32" s="40"/>
      <c r="H32" s="39"/>
      <c r="I32" s="42" t="s">
        <v>97</v>
      </c>
      <c r="J32" s="12">
        <v>7440000</v>
      </c>
      <c r="K32" s="12">
        <v>7440000</v>
      </c>
      <c r="L32" s="36">
        <f t="shared" si="3"/>
        <v>0</v>
      </c>
    </row>
    <row r="33" spans="1:16" ht="25.5" customHeight="1" x14ac:dyDescent="0.15">
      <c r="A33" s="48"/>
      <c r="B33" s="1"/>
      <c r="C33" s="48"/>
      <c r="E33" s="49"/>
      <c r="F33" s="75"/>
      <c r="G33" s="40" t="s">
        <v>30</v>
      </c>
      <c r="H33" s="39"/>
      <c r="I33" s="39"/>
      <c r="J33" s="12">
        <f>J34</f>
        <v>181259100</v>
      </c>
      <c r="K33" s="12">
        <f>K34</f>
        <v>184983000</v>
      </c>
      <c r="L33" s="36">
        <f t="shared" si="3"/>
        <v>3723900</v>
      </c>
    </row>
    <row r="34" spans="1:16" ht="25.5" customHeight="1" x14ac:dyDescent="0.15">
      <c r="A34" s="48"/>
      <c r="B34" s="11"/>
      <c r="C34" s="14"/>
      <c r="D34" s="11"/>
      <c r="E34" s="11"/>
      <c r="F34" s="62"/>
      <c r="G34" s="40"/>
      <c r="H34" s="186" t="s">
        <v>30</v>
      </c>
      <c r="I34" s="186"/>
      <c r="J34" s="12">
        <f>SUM(J35:J38)</f>
        <v>181259100</v>
      </c>
      <c r="K34" s="12">
        <f>SUM(K35:K38)</f>
        <v>184983000</v>
      </c>
      <c r="L34" s="36">
        <f t="shared" si="3"/>
        <v>3723900</v>
      </c>
    </row>
    <row r="35" spans="1:16" ht="25.5" customHeight="1" x14ac:dyDescent="0.15">
      <c r="A35" s="48"/>
      <c r="B35" s="11"/>
      <c r="C35" s="14"/>
      <c r="D35" s="11"/>
      <c r="E35" s="11"/>
      <c r="F35" s="62"/>
      <c r="G35" s="40"/>
      <c r="H35" s="39"/>
      <c r="I35" s="42" t="s">
        <v>137</v>
      </c>
      <c r="J35" s="12">
        <v>74000000</v>
      </c>
      <c r="K35" s="12">
        <v>129062000</v>
      </c>
      <c r="L35" s="36">
        <f t="shared" si="3"/>
        <v>55062000</v>
      </c>
    </row>
    <row r="36" spans="1:16" ht="25.5" customHeight="1" x14ac:dyDescent="0.15">
      <c r="A36" s="67"/>
      <c r="B36" s="67"/>
      <c r="C36" s="67"/>
      <c r="D36" s="67"/>
      <c r="E36" s="67"/>
      <c r="F36" s="68"/>
      <c r="G36" s="40"/>
      <c r="H36" s="39"/>
      <c r="I36" s="42" t="s">
        <v>138</v>
      </c>
      <c r="J36" s="12">
        <v>97200000</v>
      </c>
      <c r="K36" s="12">
        <v>55921000</v>
      </c>
      <c r="L36" s="36">
        <f t="shared" si="3"/>
        <v>-41279000</v>
      </c>
    </row>
    <row r="37" spans="1:16" ht="25.5" customHeight="1" x14ac:dyDescent="0.15">
      <c r="A37" s="67"/>
      <c r="B37" s="67"/>
      <c r="C37" s="67"/>
      <c r="D37" s="67"/>
      <c r="E37" s="67"/>
      <c r="F37" s="68"/>
      <c r="G37" s="40"/>
      <c r="H37" s="39"/>
      <c r="I37" s="42" t="s">
        <v>173</v>
      </c>
      <c r="J37" s="12">
        <v>3304100</v>
      </c>
      <c r="K37" s="12">
        <v>0</v>
      </c>
      <c r="L37" s="36">
        <f t="shared" si="3"/>
        <v>-3304100</v>
      </c>
    </row>
    <row r="38" spans="1:16" ht="25.5" customHeight="1" x14ac:dyDescent="0.15">
      <c r="A38" s="67"/>
      <c r="B38" s="67"/>
      <c r="C38" s="67"/>
      <c r="D38" s="67"/>
      <c r="E38" s="67"/>
      <c r="F38" s="68"/>
      <c r="G38" s="40"/>
      <c r="H38" s="39"/>
      <c r="I38" s="42" t="s">
        <v>169</v>
      </c>
      <c r="J38" s="12">
        <v>6755000</v>
      </c>
      <c r="K38" s="12">
        <v>0</v>
      </c>
      <c r="L38" s="36">
        <f t="shared" si="3"/>
        <v>-6755000</v>
      </c>
    </row>
    <row r="39" spans="1:16" ht="25.5" customHeight="1" x14ac:dyDescent="0.15">
      <c r="A39" s="48"/>
      <c r="B39" s="11"/>
      <c r="C39" s="14"/>
      <c r="D39" s="11"/>
      <c r="E39" s="11"/>
      <c r="F39" s="62"/>
      <c r="G39" s="166" t="s">
        <v>104</v>
      </c>
      <c r="H39" s="150"/>
      <c r="I39" s="150"/>
      <c r="J39" s="12">
        <f>J40</f>
        <v>1500000000</v>
      </c>
      <c r="K39" s="12">
        <f>K40</f>
        <v>1500000000</v>
      </c>
      <c r="L39" s="36">
        <f t="shared" si="3"/>
        <v>0</v>
      </c>
    </row>
    <row r="40" spans="1:16" ht="25.5" customHeight="1" x14ac:dyDescent="0.15">
      <c r="A40" s="48"/>
      <c r="B40" s="11"/>
      <c r="C40" s="14"/>
      <c r="D40" s="11"/>
      <c r="E40" s="11"/>
      <c r="F40" s="62"/>
      <c r="G40" s="40"/>
      <c r="H40" s="186" t="s">
        <v>104</v>
      </c>
      <c r="I40" s="186"/>
      <c r="J40" s="12">
        <f>J41</f>
        <v>1500000000</v>
      </c>
      <c r="K40" s="12">
        <f>K41</f>
        <v>1500000000</v>
      </c>
      <c r="L40" s="36">
        <f t="shared" si="3"/>
        <v>0</v>
      </c>
    </row>
    <row r="41" spans="1:16" ht="25.5" customHeight="1" x14ac:dyDescent="0.15">
      <c r="A41" s="48"/>
      <c r="B41" s="11"/>
      <c r="C41" s="14"/>
      <c r="D41" s="11"/>
      <c r="E41" s="11"/>
      <c r="F41" s="62"/>
      <c r="G41" s="40"/>
      <c r="H41" s="39"/>
      <c r="I41" s="19" t="s">
        <v>106</v>
      </c>
      <c r="J41" s="12">
        <v>1500000000</v>
      </c>
      <c r="K41" s="12">
        <v>1500000000</v>
      </c>
      <c r="L41" s="36">
        <f t="shared" si="3"/>
        <v>0</v>
      </c>
    </row>
    <row r="42" spans="1:16" ht="25.5" customHeight="1" x14ac:dyDescent="0.15">
      <c r="A42" s="48"/>
      <c r="B42" s="11"/>
      <c r="C42" s="14"/>
      <c r="D42" s="11"/>
      <c r="E42" s="11"/>
      <c r="F42" s="62"/>
      <c r="G42" s="166" t="s">
        <v>85</v>
      </c>
      <c r="H42" s="150"/>
      <c r="I42" s="150"/>
      <c r="J42" s="12">
        <f>J43</f>
        <v>9691955</v>
      </c>
      <c r="K42" s="12">
        <f>K43</f>
        <v>9691955</v>
      </c>
      <c r="L42" s="36">
        <f t="shared" ref="L42" si="4">K42-J42</f>
        <v>0</v>
      </c>
    </row>
    <row r="43" spans="1:16" ht="25.5" customHeight="1" x14ac:dyDescent="0.15">
      <c r="A43" s="48"/>
      <c r="B43" s="11"/>
      <c r="C43" s="14"/>
      <c r="D43" s="11"/>
      <c r="E43" s="11"/>
      <c r="F43" s="62"/>
      <c r="G43" s="40"/>
      <c r="H43" s="186" t="s">
        <v>85</v>
      </c>
      <c r="I43" s="186"/>
      <c r="J43" s="12">
        <f>J44</f>
        <v>9691955</v>
      </c>
      <c r="K43" s="12">
        <f>K44</f>
        <v>9691955</v>
      </c>
      <c r="L43" s="36">
        <f t="shared" si="3"/>
        <v>0</v>
      </c>
    </row>
    <row r="44" spans="1:16" ht="25.5" customHeight="1" x14ac:dyDescent="0.15">
      <c r="A44" s="48"/>
      <c r="B44" s="11"/>
      <c r="C44" s="14"/>
      <c r="D44" s="11"/>
      <c r="E44" s="11"/>
      <c r="F44" s="62"/>
      <c r="G44" s="77"/>
      <c r="H44" s="39"/>
      <c r="I44" s="19" t="s">
        <v>86</v>
      </c>
      <c r="J44" s="12">
        <v>9691955</v>
      </c>
      <c r="K44" s="12">
        <v>9691955</v>
      </c>
      <c r="L44" s="36">
        <f t="shared" si="3"/>
        <v>0</v>
      </c>
    </row>
    <row r="45" spans="1:16" ht="26.25" customHeight="1" x14ac:dyDescent="0.15">
      <c r="F45" s="64"/>
      <c r="G45" s="182" t="s">
        <v>193</v>
      </c>
      <c r="H45" s="183"/>
      <c r="I45" s="183"/>
      <c r="J45" s="119">
        <f>J46</f>
        <v>400000</v>
      </c>
      <c r="K45" s="119">
        <f>K46</f>
        <v>400000</v>
      </c>
      <c r="L45" s="106">
        <f t="shared" si="3"/>
        <v>0</v>
      </c>
    </row>
    <row r="46" spans="1:16" ht="26.25" customHeight="1" x14ac:dyDescent="0.15">
      <c r="F46" s="64"/>
      <c r="G46" s="80"/>
      <c r="H46" s="150" t="s">
        <v>193</v>
      </c>
      <c r="I46" s="150"/>
      <c r="J46" s="30">
        <f>J47+J48</f>
        <v>400000</v>
      </c>
      <c r="K46" s="30">
        <f>K47+K48</f>
        <v>400000</v>
      </c>
      <c r="L46" s="36">
        <f t="shared" si="3"/>
        <v>0</v>
      </c>
      <c r="P46" s="31"/>
    </row>
    <row r="47" spans="1:16" ht="26.25" customHeight="1" x14ac:dyDescent="0.15">
      <c r="G47" s="37"/>
      <c r="H47" s="10"/>
      <c r="I47" s="10" t="s">
        <v>35</v>
      </c>
      <c r="J47" s="30">
        <v>0</v>
      </c>
      <c r="K47" s="30">
        <v>0</v>
      </c>
      <c r="L47" s="36">
        <f t="shared" si="3"/>
        <v>0</v>
      </c>
    </row>
    <row r="48" spans="1:16" ht="26.25" customHeight="1" thickBot="1" x14ac:dyDescent="0.2">
      <c r="G48" s="129"/>
      <c r="H48" s="130"/>
      <c r="I48" s="92" t="s">
        <v>194</v>
      </c>
      <c r="J48" s="78">
        <v>400000</v>
      </c>
      <c r="K48" s="90">
        <v>400000</v>
      </c>
      <c r="L48" s="38">
        <f t="shared" si="3"/>
        <v>0</v>
      </c>
    </row>
    <row r="49" spans="10:12" ht="25.5" customHeight="1" x14ac:dyDescent="0.15">
      <c r="J49" s="148"/>
      <c r="K49" s="149"/>
      <c r="L49" s="128">
        <f t="shared" si="3"/>
        <v>0</v>
      </c>
    </row>
    <row r="50" spans="10:12" ht="25.5" customHeight="1" x14ac:dyDescent="0.15"/>
    <row r="51" spans="10:12" ht="25.5" customHeight="1" x14ac:dyDescent="0.15"/>
  </sheetData>
  <mergeCells count="27">
    <mergeCell ref="G45:I45"/>
    <mergeCell ref="H46:I46"/>
    <mergeCell ref="A10:C10"/>
    <mergeCell ref="A1:L1"/>
    <mergeCell ref="A6:C6"/>
    <mergeCell ref="G6:I6"/>
    <mergeCell ref="A7:C7"/>
    <mergeCell ref="B8:C8"/>
    <mergeCell ref="G7:I7"/>
    <mergeCell ref="B11:C11"/>
    <mergeCell ref="A30:C30"/>
    <mergeCell ref="B31:C31"/>
    <mergeCell ref="A19:C19"/>
    <mergeCell ref="A2:D2"/>
    <mergeCell ref="A3:F3"/>
    <mergeCell ref="B20:C20"/>
    <mergeCell ref="B28:C28"/>
    <mergeCell ref="G42:I42"/>
    <mergeCell ref="H43:I43"/>
    <mergeCell ref="H13:I13"/>
    <mergeCell ref="H40:I40"/>
    <mergeCell ref="H31:I31"/>
    <mergeCell ref="G39:I39"/>
    <mergeCell ref="H25:I25"/>
    <mergeCell ref="H28:I28"/>
    <mergeCell ref="H34:I34"/>
    <mergeCell ref="H20:I20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다문화가족취업중점기관</vt:lpstr>
      <vt:lpstr>다문화센터 특성화사업</vt:lpstr>
      <vt:lpstr>가족센터운영</vt:lpstr>
      <vt:lpstr>아이돌봄지원사업</vt:lpstr>
      <vt:lpstr>가족센터운영!Print_Area</vt:lpstr>
      <vt:lpstr>'다문화센터 특성화사업'!Print_Area</vt:lpstr>
      <vt:lpstr>아이돌봄지원사업!Print_Area</vt:lpstr>
    </vt:vector>
  </TitlesOfParts>
  <Company>조계종사회복지재단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윤남선</dc:creator>
  <cp:lastModifiedBy>ydp</cp:lastModifiedBy>
  <cp:lastPrinted>2022-11-23T10:18:00Z</cp:lastPrinted>
  <dcterms:created xsi:type="dcterms:W3CDTF">2003-02-11T06:29:08Z</dcterms:created>
  <dcterms:modified xsi:type="dcterms:W3CDTF">2022-12-27T05:41:42Z</dcterms:modified>
</cp:coreProperties>
</file>